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6605" windowHeight="9435" activeTab="0"/>
  </bookViews>
  <sheets>
    <sheet name="доходы" sheetId="1" r:id="rId1"/>
    <sheet name="расходы" sheetId="2" r:id="rId2"/>
  </sheets>
  <definedNames>
    <definedName name="_xlnm.Print_Titles" localSheetId="1">'расходы'!$2:$4</definedName>
    <definedName name="_xlnm.Print_Area" localSheetId="0">'доходы'!$A$1:$G$3</definedName>
  </definedNames>
  <calcPr fullCalcOnLoad="1"/>
</workbook>
</file>

<file path=xl/sharedStrings.xml><?xml version="1.0" encoding="utf-8"?>
<sst xmlns="http://schemas.openxmlformats.org/spreadsheetml/2006/main" count="334" uniqueCount="321">
  <si>
    <t>тыс.руб.</t>
  </si>
  <si>
    <t>Итого по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</si>
  <si>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</si>
  <si>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</si>
  <si>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</si>
  <si>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</si>
  <si>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</si>
  <si>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Итого по 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</si>
  <si>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</si>
  <si>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Итого по 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</si>
  <si>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</si>
  <si>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</si>
  <si>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</si>
  <si>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Итого по Жилищно-коммунальное хозяйство</t>
  </si>
  <si>
    <t>Жилищное хозяйство</t>
  </si>
  <si>
    <t>Коммунальное хозяйство</t>
  </si>
  <si>
    <t>Итого по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</si>
  <si>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</si>
  <si>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</si>
  <si>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</si>
  <si>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</si>
  <si>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Итого по Культура, кинематография</t>
  </si>
  <si>
    <t>Культура</t>
  </si>
  <si>
    <t>Другие вопросы в области культуры, кинематографии</t>
  </si>
  <si>
    <t>Итого по 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</si>
  <si>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</si>
  <si>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</si>
  <si>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</si>
  <si>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 по Физическая культура и спорт</t>
  </si>
  <si>
    <t>Итого по Средства массовой информации</t>
  </si>
  <si>
    <t>Периодическая печать и издательства</t>
  </si>
  <si>
    <t>Итого по Обслуживание государственного и муниципального долга</t>
  </si>
  <si>
    <t>Обслуживание внутреннего государственного и муниципального долга</t>
  </si>
  <si>
    <t>Итого по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</si>
  <si>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</si>
  <si>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</si>
  <si>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</t>
  </si>
  <si>
    <t>0100</t>
  </si>
  <si>
    <t>0102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</si>
  <si>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</si>
  <si>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</si>
  <si>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</si>
  <si>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</si>
  <si>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</si>
  <si>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</si>
  <si>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</si>
  <si>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</si>
  <si>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</si>
  <si>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</si>
  <si>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0500</t>
  </si>
  <si>
    <t>0501</t>
  </si>
  <si>
    <t>0502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</si>
  <si>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</si>
  <si>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</si>
  <si>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</si>
  <si>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</si>
  <si>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</si>
  <si>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</si>
  <si>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</si>
  <si>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</si>
  <si>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</si>
  <si>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</si>
  <si>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</si>
  <si>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</si>
  <si>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</si>
  <si>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1200</t>
  </si>
  <si>
    <t>1202</t>
  </si>
  <si>
    <t>1300</t>
  </si>
  <si>
    <t>1301</t>
  </si>
  <si>
    <t>1400</t>
  </si>
  <si>
    <t>1401</t>
  </si>
  <si>
    <t>1403</t>
  </si>
  <si>
    <t xml:space="preserve">                                                        </t>
  </si>
  <si>
    <t>тыс. рублей</t>
  </si>
  <si>
    <t xml:space="preserve">000 1 00 00000 00 0000 000             </t>
  </si>
  <si>
    <t>НАЛОГОВЫЕ и НЕНАЛОГОВЫЕ ДОХОДЫ</t>
  </si>
  <si>
    <t>Налоговые доходы</t>
  </si>
  <si>
    <t xml:space="preserve"> 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</si>
  <si>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</si>
  <si>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</si>
  <si>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</si>
  <si>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</si>
  <si>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</si>
  <si>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000 1 05 02000 02 0000 110</t>
  </si>
  <si>
    <t xml:space="preserve">     единый налог на вменённый доход для отдельных видов деятельности</t>
  </si>
  <si>
    <t xml:space="preserve"> 000 1 05 03000 01 0000 110</t>
  </si>
  <si>
    <t xml:space="preserve">     единый сельскохозяйственный налог </t>
  </si>
  <si>
    <t xml:space="preserve"> 000 1 05 04000 02 0000 110</t>
  </si>
  <si>
    <t xml:space="preserve">     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</si>
  <si>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</si>
  <si>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</si>
  <si>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000 1 09 00000 00 0000 000</t>
  </si>
  <si>
    <t>Задолженность и перерасчёты по отменённым налогам, сборам и иным обязательным платежам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</si>
  <si>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</si>
  <si>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</si>
  <si>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</si>
  <si>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</si>
  <si>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</si>
  <si>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</si>
  <si>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</si>
  <si>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000 1 11 05000 00 0000 120</t>
  </si>
  <si>
    <t xml:space="preserve">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</si>
  <si>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</si>
  <si>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</si>
  <si>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000 1 11 05070 00 0000 120</t>
  </si>
  <si>
    <t xml:space="preserve">     доходы от сдачи в аренду имущества, составляющего государственную (муниципальную) казну (за исключением земельных участков)</t>
  </si>
  <si>
    <t>000 1 11 05300 00 0000 120</t>
  </si>
  <si>
    <t xml:space="preserve">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</si>
  <si>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</si>
  <si>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</si>
  <si>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</si>
  <si>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</si>
  <si>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</si>
  <si>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</si>
  <si>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</si>
  <si>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</si>
  <si>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</si>
  <si>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</si>
  <si>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</si>
  <si>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</si>
  <si>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</si>
  <si>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</si>
  <si>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</si>
  <si>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</si>
  <si>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</si>
  <si>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</si>
  <si>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</si>
  <si>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</si>
  <si>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000 2 02 02051 05 0000 151</t>
  </si>
  <si>
    <t xml:space="preserve">Субсидии бюджетам муниципальных районов на реализацию федеральных целевых программ </t>
  </si>
  <si>
    <t>000 2 02 02077 05 0000 151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</si>
  <si>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</si>
  <si>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</si>
  <si>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</si>
  <si>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</si>
  <si>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</si>
  <si>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</si>
  <si>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 xml:space="preserve">     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</si>
  <si>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</si>
  <si>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</si>
  <si>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</si>
  <si>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 xml:space="preserve">     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</si>
  <si>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</si>
  <si>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000 2 02 03055 05 0000 151</t>
  </si>
  <si>
    <t>Субвенции бюджетам муниципальных районов на проведение Всероссийской сельскохозяйственной переписи в 2016 году</t>
  </si>
  <si>
    <t>Иные межбюджетные трансферты</t>
  </si>
  <si>
    <t>ВСЕГО ДОХОДОВ:</t>
  </si>
  <si>
    <t>0310</t>
  </si>
  <si>
    <t>Обеспечение пожарной безопасности</t>
  </si>
  <si>
    <t xml:space="preserve">Физическая культура </t>
  </si>
  <si>
    <t>1101</t>
  </si>
  <si>
    <t>0703</t>
  </si>
  <si>
    <t>Дополнительное образование детей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</si>
  <si>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</si>
  <si>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</si>
  <si>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</t>
  </si>
  <si>
    <t>000 2 02 40000 00 0000 151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</si>
  <si>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</si>
  <si>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трансферты, передаваемые бюджетам муниципальных районов из бюджетов поселений на сбалансированность расходов</t>
  </si>
  <si>
    <t>Судебная система</t>
  </si>
  <si>
    <t>0105</t>
  </si>
  <si>
    <t>Cубвенции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</si>
  <si>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Cубвенции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</si>
  <si>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</si>
  <si>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</si>
  <si>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Cубвенции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</si>
  <si>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</si>
  <si>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</si>
  <si>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</si>
  <si>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000 2 02 30000 00 0000 151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</si>
  <si>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</si>
  <si>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</si>
  <si>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Субсидия бюджетам муниципальных районов на поддержку отрасли культуры</t>
  </si>
  <si>
    <t>06320229999050075151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</si>
  <si>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</si>
  <si>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Межбюджетные трансферты, передаваемые бюджетам муниципальных районов области в целях поддержки районных печатных средств массовой информации</t>
  </si>
  <si>
    <t>Дотации бюджетам муниципальных районов на выравнивание бюджетной обеспеченности муниципальных районов (городских округов) области</t>
  </si>
  <si>
    <t>000 2 02 20000 00 0000 151</t>
  </si>
  <si>
    <t xml:space="preserve"> Субвенции бюджетам бюджетной системы Российской Федерации </t>
  </si>
  <si>
    <t xml:space="preserve"> Субсидии 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</si>
  <si>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</si>
  <si>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>06320225097050000150.</t>
  </si>
  <si>
    <t>Субсидии бюджетам муниципальных районов на реализацию мероприяти государственной програм мы Российской Федерации "Доступная среда"</t>
  </si>
  <si>
    <t>06320225497050000150.</t>
  </si>
  <si>
    <t>06320225519050000150.</t>
  </si>
  <si>
    <t>06320225027050000150.</t>
  </si>
  <si>
    <t>06320227567050000150.</t>
  </si>
  <si>
    <t>Субсидии буджетам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</si>
  <si>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06320229999050063150.</t>
  </si>
  <si>
    <t>06320229999050075150.</t>
  </si>
  <si>
    <t>06320229999050078150.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</si>
  <si>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дороженого фонда</t>
  </si>
  <si>
    <t>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, налогов, оказанию мер социальной поддержки населения, оплате коммунальных услуг и исполнительных листов</t>
  </si>
  <si>
    <t>06320230024050001150.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</si>
  <si>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</si>
  <si>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Cубвенции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</t>
  </si>
  <si>
    <t>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</si>
  <si>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</t>
  </si>
  <si>
    <t>Cубвенции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</t>
  </si>
  <si>
    <t>Cубвенции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</t>
  </si>
  <si>
    <t xml:space="preserve"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</t>
  </si>
  <si>
    <t>06320230024050003150.</t>
  </si>
  <si>
    <t>06320230024050007150.</t>
  </si>
  <si>
    <t>06320230024050008150.</t>
  </si>
  <si>
    <t>06320230024050009150.</t>
  </si>
  <si>
    <t>06320230024050010150.</t>
  </si>
  <si>
    <t>06320230024050011150.</t>
  </si>
  <si>
    <t>06320230024050012150.</t>
  </si>
  <si>
    <t>06320230024050014150.</t>
  </si>
  <si>
    <t>06320230024050015150.</t>
  </si>
  <si>
    <t>06320230024050016150.</t>
  </si>
  <si>
    <t>06320230024050027150.</t>
  </si>
  <si>
    <t>06320230024050028150.</t>
  </si>
  <si>
    <t>06320230024050029150.</t>
  </si>
  <si>
    <t>06320230024050037150.</t>
  </si>
  <si>
    <t>06320240014050000150.</t>
  </si>
  <si>
    <t>06320249999050013150.</t>
  </si>
  <si>
    <t>06320249999050015150.</t>
  </si>
  <si>
    <t>06321960010050000150.</t>
  </si>
  <si>
    <t>Межбюджетные трансферты, передаваемые бюджетам муниципальных районов области в целях осуществления полномочий по решению вопросов местного значения</t>
  </si>
  <si>
    <t>Сведения об исполнении доходов Красноармейского муниципального района по видам доходов</t>
  </si>
  <si>
    <t>Код бюджетной класификации</t>
  </si>
  <si>
    <t>Ниаменование доходного источника</t>
  </si>
  <si>
    <t>Утвержденные бюджетные назначения(годовой план)</t>
  </si>
  <si>
    <t>Исполнение</t>
  </si>
  <si>
    <t>% исполнения</t>
  </si>
  <si>
    <t>Темп роста к соответствующему периоду прошлого года, %</t>
  </si>
  <si>
    <t>Сведения об исполнении расходов бюджета Красноармейского муниципального района по разделам и подразделам классификации расходов бюджета</t>
  </si>
  <si>
    <t>Код бюджетной классификации</t>
  </si>
  <si>
    <t>Наименование разделов, подразделов</t>
  </si>
  <si>
    <t>06320229999050077150.</t>
  </si>
  <si>
    <t>06320229999050069151</t>
  </si>
  <si>
    <t>06320229999050074150.</t>
  </si>
  <si>
    <t>Субсидии бюджетам муниципальных районов области на реализацию расходных обязательств, возникающих при выполнении полномочий по решению вопросов местного значения</t>
  </si>
  <si>
    <t>06320229999050086150.</t>
  </si>
  <si>
    <t>Субсидии бюджетам муниципальных районов области на проведение капитального и текущегот ремонтов муниципальных образовательных организаций</t>
  </si>
  <si>
    <t>06320229999050087150.</t>
  </si>
  <si>
    <t>Субсидии бюджетам муниципальных районов области на обеспечение условий для создания центров образования цифрового и гуманитарного профилей</t>
  </si>
  <si>
    <t>06320230024050038150.</t>
  </si>
  <si>
    <t>Cубвенции бюджетам муниципальных районов области на осуществление органами местного самоуправления отдельных государственных полномочий по осущестлению деятельности по опеке и попечительству в отношении несовершеннолетних граждан</t>
  </si>
  <si>
    <t>06320249999050026150.</t>
  </si>
  <si>
    <t>Межбюджетные трансферты, передаваемые бюджетам поселений области на содействие в уточнении сведений и границах населенных пунктов и территориальных зон в Едином государственном реестре недвижимости</t>
  </si>
  <si>
    <t>06320249999050014150.</t>
  </si>
  <si>
    <t>Межбюджетные трансферты, передаваемые бюджетам муниципальных районов области на осуществление полномочий органов местного самоуправления в области энергосбережения и повышения энергетической эффективности</t>
  </si>
  <si>
    <t>06320229999050099150.</t>
  </si>
  <si>
    <t>06320229999050101150.</t>
  </si>
  <si>
    <t>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</si>
  <si>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Субсидии бюджетам муниципальных районов на реализацию мероприятий по обеспечению жильем молодых семей (в рамках достижения соответствующих задач федерального проекта)</t>
  </si>
  <si>
    <t>0705</t>
  </si>
  <si>
    <t>Профессиональная подготовка, переподготовка и повышение квалификации</t>
  </si>
  <si>
    <t>000 2 0210000 00 0000 151</t>
  </si>
  <si>
    <t>06320215001050002151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</si>
  <si>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</si>
  <si>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1105</t>
  </si>
  <si>
    <t>Другие вопросы в области физической культуры и спорта</t>
  </si>
  <si>
    <t>000 106 04000 02 0000 110</t>
  </si>
  <si>
    <t xml:space="preserve">Транспортный налог </t>
  </si>
  <si>
    <t>06320229999050107150.</t>
  </si>
  <si>
    <t>06320229999050108150.</t>
  </si>
  <si>
    <t>06320229999050111150.</t>
  </si>
  <si>
    <t>Субсидии бюджетам муниципальных районов на выравнивание возможностей местных бюджетов по обеспечению образовательной деятельности муниципальных общеобразовательных учреждений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</si>
  <si>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</si>
  <si>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Субсидии бюджетам муниципальных районов области на обеспечение условий для внедрения цифровой образовательной среды в общеобразовательных организациях</t>
  </si>
  <si>
    <t>06320225304050000150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</si>
  <si>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</si>
  <si>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06320230024050043150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</si>
  <si>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</si>
  <si>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06320235303050000150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</si>
  <si>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</si>
  <si>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06320235469050000150</t>
  </si>
  <si>
    <t>Субвенции бюджетам муниципальных районов на проведение Всероссийской переписи населения 2020 года</t>
  </si>
  <si>
    <t>06320249999050015150</t>
  </si>
  <si>
    <t>на 1 апреля 2022 года</t>
  </si>
  <si>
    <t>0408</t>
  </si>
  <si>
    <t>Транспорт</t>
  </si>
  <si>
    <t>1102</t>
  </si>
  <si>
    <t>Массовый спорт</t>
  </si>
  <si>
    <t>06320225228050000150.</t>
  </si>
  <si>
    <t>Субсидии бюджетам муниципальных районов на оснащение объхектов спортивной инфраструктуры спортивно-технологическим оборудованием</t>
  </si>
  <si>
    <t>06320225513050000150.</t>
  </si>
  <si>
    <t>06320225511050000150.</t>
  </si>
  <si>
    <t>06320225750050000150.</t>
  </si>
  <si>
    <t>Субсидии бюджетам муниципальных районов на реализацию мероприятий по модернизации школьных систем образования</t>
  </si>
  <si>
    <t>Субсидии бюджетам муниципальных районов на проведение комплексных кадастровых работ</t>
  </si>
  <si>
    <t>Субсидии бюджетам муниципальных районов на развитие сети учреждений культурно-досугового типа</t>
  </si>
  <si>
    <t>06320229999050120150.</t>
  </si>
  <si>
    <t>Субсидии бюджетам муниципальных районов области на обеспечение условий для реализации мероприятий по модернизации школьных систем образования</t>
  </si>
  <si>
    <t>06320249999050070150.</t>
  </si>
  <si>
    <t>06320249999050067150.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</si>
  <si>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</t>
  </si>
  <si>
    <t>Межбюджетные трансферты, передаваемые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</si>
  <si>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на 1 апреля 2023 года</t>
  </si>
  <si>
    <t>на 1 апреля 2022года</t>
  </si>
  <si>
    <t>06320220299050000150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</si>
  <si>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</si>
  <si>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06320220302050000150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</si>
  <si>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</si>
  <si>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06320225171050000150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</si>
  <si>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образовательных орга-низаций различных типов для реализации до-полнительных общеразвивающих программ, для создания информационных систем в образовательных организациях</t>
  </si>
  <si>
    <t>06320225172050000150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</si>
  <si>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об-разовательную деятельность по адаптирован-ным основным общеобразовательным программам</t>
  </si>
  <si>
    <t>06320225467050000150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</si>
  <si>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</si>
  <si>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06320229999050126150</t>
  </si>
  <si>
    <t>Субсидии бюджетам муниципальных районов области на проведение капитального и текущего ремонта спортивных залов муниципальных образовательных организаций</t>
  </si>
  <si>
    <t>06320229999050128150</t>
  </si>
  <si>
    <t>Субсидии бюджетам муниципальных районов области на достижение показателей результативности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</si>
  <si>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06320230024050045150</t>
  </si>
  <si>
    <t>Субвенции бюджетам муниципальных районов области на компенсацию стоимости горячего пи-тания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</si>
  <si>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06320235120050000150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</si>
  <si>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</si>
  <si>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06320245179050000150</t>
  </si>
  <si>
    <t>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</si>
  <si>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передаваемые бюджетам муниципальных районов</t>
  </si>
  <si>
    <t>6320249999050000150.</t>
  </si>
  <si>
    <t>06320249999050006150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</si>
  <si>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</si>
  <si>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06320249999050026150</t>
  </si>
  <si>
    <t>Межбюджетные трансферты, передаваемые бюджетам городских поселений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</si>
  <si>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06320219999050000150</t>
  </si>
  <si>
    <t>Прочие дотации бюджетам муниципальных районов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</si>
</sst>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\.00\.000\.0"/>
    <numFmt numFmtId="183" formatCode="#,##0.0"/>
    <numFmt numFmtId="184" formatCode="0000"/>
    <numFmt numFmtId="185" formatCode="#,##0.00;[Red]\-#,##0.00;0.00"/>
    <numFmt numFmtId="186" formatCode="#,##0.000;[Red]\-#,##0.000;0.000"/>
    <numFmt numFmtId="187" formatCode="#,##0.0;[Red]\-#,##0.0;0.0"/>
    <numFmt numFmtId="188" formatCode="00\.00\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16" fillId="0" borderId="0" xfId="0" applyFont="1" applyAlignment="1">
      <alignment horizontal="right"/>
    </xf>
    <xf numFmtId="182" fontId="4" fillId="0" borderId="10" xfId="53" applyNumberFormat="1" applyFont="1" applyFill="1" applyBorder="1" applyAlignment="1" applyProtection="1">
      <alignment wrapText="1"/>
      <protection hidden="1"/>
    </xf>
    <xf numFmtId="183" fontId="4" fillId="0" borderId="10" xfId="53" applyNumberFormat="1" applyFont="1" applyFill="1" applyBorder="1" applyAlignment="1" applyProtection="1">
      <alignment wrapText="1"/>
      <protection hidden="1"/>
    </xf>
    <xf numFmtId="182" fontId="5" fillId="0" borderId="0" xfId="53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184" fontId="6" fillId="0" borderId="10" xfId="53" applyNumberFormat="1" applyFont="1" applyFill="1" applyBorder="1" applyAlignment="1" applyProtection="1">
      <alignment wrapText="1"/>
      <protection hidden="1"/>
    </xf>
    <xf numFmtId="183" fontId="6" fillId="0" borderId="10" xfId="53" applyNumberFormat="1" applyFont="1" applyFill="1" applyBorder="1" applyAlignment="1" applyProtection="1">
      <alignment wrapText="1"/>
      <protection hidden="1"/>
    </xf>
    <xf numFmtId="183" fontId="17" fillId="0" borderId="10" xfId="0" applyNumberFormat="1" applyFont="1" applyBorder="1" applyAlignment="1">
      <alignment/>
    </xf>
    <xf numFmtId="183" fontId="17" fillId="0" borderId="10" xfId="0" applyNumberFormat="1" applyFont="1" applyFill="1" applyBorder="1" applyAlignment="1">
      <alignment/>
    </xf>
    <xf numFmtId="184" fontId="4" fillId="0" borderId="10" xfId="53" applyNumberFormat="1" applyFont="1" applyFill="1" applyBorder="1" applyAlignment="1" applyProtection="1">
      <alignment wrapText="1"/>
      <protection hidden="1"/>
    </xf>
    <xf numFmtId="183" fontId="18" fillId="0" borderId="10" xfId="0" applyNumberFormat="1" applyFont="1" applyBorder="1" applyAlignment="1">
      <alignment/>
    </xf>
    <xf numFmtId="49" fontId="4" fillId="0" borderId="10" xfId="53" applyNumberFormat="1" applyFont="1" applyFill="1" applyBorder="1" applyAlignment="1" applyProtection="1">
      <alignment horizontal="right" wrapText="1"/>
      <protection hidden="1"/>
    </xf>
    <xf numFmtId="49" fontId="6" fillId="0" borderId="10" xfId="53" applyNumberFormat="1" applyFont="1" applyFill="1" applyBorder="1" applyAlignment="1" applyProtection="1">
      <alignment horizontal="right" wrapText="1"/>
      <protection hidden="1"/>
    </xf>
    <xf numFmtId="4" fontId="9" fillId="0" borderId="0" xfId="58" applyNumberFormat="1" applyFont="1" applyFill="1" applyAlignment="1">
      <alignment vertical="center"/>
      <protection/>
    </xf>
    <xf numFmtId="4" fontId="10" fillId="0" borderId="0" xfId="62" applyNumberFormat="1" applyFont="1" applyFill="1" applyBorder="1" applyAlignment="1">
      <alignment vertical="center"/>
      <protection/>
    </xf>
    <xf numFmtId="183" fontId="4" fillId="0" borderId="0" xfId="62" applyNumberFormat="1" applyFont="1" applyFill="1" applyBorder="1" applyAlignment="1" applyProtection="1">
      <alignment horizontal="right" vertical="center"/>
      <protection hidden="1"/>
    </xf>
    <xf numFmtId="183" fontId="10" fillId="0" borderId="0" xfId="62" applyNumberFormat="1" applyFont="1" applyFill="1" applyBorder="1" applyAlignment="1">
      <alignment horizontal="center" vertical="center"/>
      <protection/>
    </xf>
    <xf numFmtId="183" fontId="11" fillId="0" borderId="0" xfId="62" applyNumberFormat="1" applyFont="1" applyFill="1" applyBorder="1" applyAlignment="1" applyProtection="1">
      <alignment horizontal="right" vertical="center"/>
      <protection hidden="1"/>
    </xf>
    <xf numFmtId="4" fontId="13" fillId="0" borderId="0" xfId="62" applyNumberFormat="1" applyFont="1" applyFill="1" applyAlignment="1">
      <alignment horizontal="center" vertical="top"/>
      <protection/>
    </xf>
    <xf numFmtId="4" fontId="13" fillId="0" borderId="0" xfId="62" applyNumberFormat="1" applyFont="1" applyFill="1" applyAlignment="1">
      <alignment horizontal="center" vertical="center"/>
      <protection/>
    </xf>
    <xf numFmtId="4" fontId="11" fillId="0" borderId="10" xfId="58" applyNumberFormat="1" applyFont="1" applyFill="1" applyBorder="1" applyAlignment="1">
      <alignment horizontal="left" vertical="center" wrapText="1"/>
      <protection/>
    </xf>
    <xf numFmtId="4" fontId="10" fillId="0" borderId="0" xfId="62" applyNumberFormat="1" applyFont="1" applyFill="1" applyAlignment="1">
      <alignment vertical="center"/>
      <protection/>
    </xf>
    <xf numFmtId="4" fontId="15" fillId="0" borderId="10" xfId="62" applyNumberFormat="1" applyFont="1" applyFill="1" applyBorder="1" applyAlignment="1" applyProtection="1">
      <alignment horizontal="left" vertical="center" wrapText="1"/>
      <protection hidden="1"/>
    </xf>
    <xf numFmtId="4" fontId="14" fillId="0" borderId="0" xfId="62" applyNumberFormat="1" applyFont="1" applyFill="1" applyAlignment="1">
      <alignment vertical="center"/>
      <protection/>
    </xf>
    <xf numFmtId="4" fontId="11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63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58" applyFont="1" applyFill="1" applyBorder="1" applyAlignment="1">
      <alignment vertical="center" wrapText="1"/>
      <protection/>
    </xf>
    <xf numFmtId="0" fontId="15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1" fillId="0" borderId="10" xfId="58" applyNumberFormat="1" applyFont="1" applyFill="1" applyBorder="1" applyAlignment="1">
      <alignment horizontal="left" vertical="center" wrapText="1"/>
      <protection/>
    </xf>
    <xf numFmtId="49" fontId="15" fillId="0" borderId="10" xfId="58" applyNumberFormat="1" applyFont="1" applyFill="1" applyBorder="1" applyAlignment="1">
      <alignment horizontal="left" vertical="center" wrapText="1"/>
      <protection/>
    </xf>
    <xf numFmtId="183" fontId="15" fillId="0" borderId="10" xfId="58" applyNumberFormat="1" applyFont="1" applyFill="1" applyBorder="1" applyAlignment="1">
      <alignment horizontal="left" vertical="center" wrapText="1"/>
      <protection/>
    </xf>
    <xf numFmtId="183" fontId="15" fillId="0" borderId="10" xfId="58" applyNumberFormat="1" applyFont="1" applyFill="1" applyBorder="1" applyAlignment="1">
      <alignment horizontal="center" vertical="center" shrinkToFit="1"/>
      <protection/>
    </xf>
    <xf numFmtId="0" fontId="15" fillId="0" borderId="10" xfId="58" applyFont="1" applyFill="1" applyBorder="1" applyAlignment="1">
      <alignment horizontal="left" vertical="center" wrapText="1"/>
      <protection/>
    </xf>
    <xf numFmtId="0" fontId="15" fillId="0" borderId="0" xfId="58" applyNumberFormat="1" applyFont="1" applyFill="1" applyBorder="1" applyAlignment="1">
      <alignment horizontal="center" vertical="center" shrinkToFit="1"/>
      <protection/>
    </xf>
    <xf numFmtId="0" fontId="11" fillId="0" borderId="10" xfId="58" applyNumberFormat="1" applyFont="1" applyFill="1" applyBorder="1" applyAlignment="1">
      <alignment horizontal="left" vertical="center" wrapText="1"/>
      <protection/>
    </xf>
    <xf numFmtId="183" fontId="11" fillId="0" borderId="10" xfId="58" applyNumberFormat="1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vertical="center"/>
      <protection/>
    </xf>
    <xf numFmtId="4" fontId="6" fillId="0" borderId="0" xfId="62" applyNumberFormat="1" applyFont="1" applyFill="1" applyAlignment="1">
      <alignment vertical="center"/>
      <protection/>
    </xf>
    <xf numFmtId="4" fontId="15" fillId="0" borderId="0" xfId="62" applyNumberFormat="1" applyFont="1" applyFill="1" applyAlignment="1">
      <alignment vertical="center"/>
      <protection/>
    </xf>
    <xf numFmtId="183" fontId="6" fillId="0" borderId="0" xfId="62" applyNumberFormat="1" applyFont="1" applyFill="1" applyAlignment="1">
      <alignment horizontal="center" vertical="center"/>
      <protection/>
    </xf>
    <xf numFmtId="183" fontId="6" fillId="0" borderId="0" xfId="62" applyNumberFormat="1" applyFont="1" applyFill="1" applyAlignment="1">
      <alignment vertical="center"/>
      <protection/>
    </xf>
    <xf numFmtId="183" fontId="10" fillId="0" borderId="0" xfId="62" applyNumberFormat="1" applyFont="1" applyFill="1" applyAlignment="1">
      <alignment vertical="center"/>
      <protection/>
    </xf>
    <xf numFmtId="183" fontId="9" fillId="0" borderId="0" xfId="58" applyNumberFormat="1" applyFont="1" applyFill="1" applyAlignment="1">
      <alignment vertical="center"/>
      <protection/>
    </xf>
    <xf numFmtId="183" fontId="13" fillId="0" borderId="0" xfId="62" applyNumberFormat="1" applyFont="1" applyFill="1" applyAlignment="1">
      <alignment horizontal="center" vertical="top"/>
      <protection/>
    </xf>
    <xf numFmtId="183" fontId="13" fillId="0" borderId="0" xfId="62" applyNumberFormat="1" applyFont="1" applyFill="1" applyAlignment="1">
      <alignment horizontal="center" vertical="center"/>
      <protection/>
    </xf>
    <xf numFmtId="182" fontId="6" fillId="0" borderId="10" xfId="53" applyNumberFormat="1" applyFont="1" applyFill="1" applyBorder="1" applyAlignment="1" applyProtection="1">
      <alignment wrapText="1"/>
      <protection hidden="1"/>
    </xf>
    <xf numFmtId="183" fontId="15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1" fillId="0" borderId="10" xfId="58" applyNumberFormat="1" applyFont="1" applyFill="1" applyBorder="1" applyAlignment="1">
      <alignment horizontal="center" vertical="center" shrinkToFit="1"/>
      <protection/>
    </xf>
    <xf numFmtId="183" fontId="11" fillId="0" borderId="10" xfId="62" applyNumberFormat="1" applyFont="1" applyFill="1" applyBorder="1" applyAlignment="1">
      <alignment horizontal="center" vertical="center" shrinkToFit="1"/>
      <protection/>
    </xf>
    <xf numFmtId="183" fontId="11" fillId="0" borderId="10" xfId="62" applyNumberFormat="1" applyFont="1" applyFill="1" applyBorder="1" applyAlignment="1" applyProtection="1">
      <alignment horizontal="center" vertical="center" shrinkToFit="1"/>
      <protection hidden="1"/>
    </xf>
    <xf numFmtId="183" fontId="11" fillId="0" borderId="10" xfId="62" applyNumberFormat="1" applyFont="1" applyFill="1" applyBorder="1" applyAlignment="1">
      <alignment vertical="center" shrinkToFit="1"/>
      <protection/>
    </xf>
    <xf numFmtId="183" fontId="15" fillId="0" borderId="10" xfId="62" applyNumberFormat="1" applyFont="1" applyFill="1" applyBorder="1" applyAlignment="1">
      <alignment vertical="center" shrinkToFit="1"/>
      <protection/>
    </xf>
    <xf numFmtId="183" fontId="15" fillId="0" borderId="10" xfId="62" applyNumberFormat="1" applyFont="1" applyFill="1" applyBorder="1" applyAlignment="1">
      <alignment horizontal="center" vertical="center" shrinkToFit="1"/>
      <protection/>
    </xf>
    <xf numFmtId="183" fontId="13" fillId="0" borderId="10" xfId="58" applyNumberFormat="1" applyFont="1" applyFill="1" applyBorder="1" applyAlignment="1">
      <alignment horizontal="center" vertical="center" shrinkToFit="1"/>
      <protection/>
    </xf>
    <xf numFmtId="4" fontId="15" fillId="32" borderId="10" xfId="0" applyNumberFormat="1" applyFont="1" applyFill="1" applyBorder="1" applyAlignment="1">
      <alignment vertical="center" wrapText="1"/>
    </xf>
    <xf numFmtId="0" fontId="15" fillId="0" borderId="11" xfId="59" applyNumberFormat="1" applyFont="1" applyFill="1" applyBorder="1" applyAlignment="1" applyProtection="1">
      <alignment horizontal="left" wrapText="1"/>
      <protection hidden="1"/>
    </xf>
    <xf numFmtId="4" fontId="12" fillId="0" borderId="10" xfId="58" applyNumberFormat="1" applyFont="1" applyFill="1" applyBorder="1" applyAlignment="1">
      <alignment horizontal="center" vertical="center" shrinkToFit="1"/>
      <protection/>
    </xf>
    <xf numFmtId="4" fontId="13" fillId="0" borderId="10" xfId="62" applyNumberFormat="1" applyFont="1" applyFill="1" applyBorder="1" applyAlignment="1" applyProtection="1">
      <alignment horizontal="center" vertical="center" shrinkToFit="1"/>
      <protection hidden="1"/>
    </xf>
    <xf numFmtId="4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49" fontId="13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3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3" fillId="0" borderId="10" xfId="58" applyFont="1" applyFill="1" applyBorder="1" applyAlignment="1">
      <alignment horizontal="center" vertical="center" shrinkToFit="1"/>
      <protection/>
    </xf>
    <xf numFmtId="0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3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13" fillId="0" borderId="10" xfId="58" applyNumberFormat="1" applyFont="1" applyFill="1" applyBorder="1" applyAlignment="1">
      <alignment horizontal="center" vertical="center" shrinkToFit="1"/>
      <protection/>
    </xf>
    <xf numFmtId="0" fontId="13" fillId="0" borderId="10" xfId="62" applyFont="1" applyFill="1" applyBorder="1" applyAlignment="1">
      <alignment horizontal="center" vertical="center" shrinkToFit="1"/>
      <protection/>
    </xf>
    <xf numFmtId="0" fontId="13" fillId="0" borderId="10" xfId="62" applyNumberFormat="1" applyFont="1" applyFill="1" applyBorder="1" applyAlignment="1">
      <alignment horizontal="center" vertical="center" shrinkToFit="1"/>
      <protection/>
    </xf>
    <xf numFmtId="0" fontId="13" fillId="0" borderId="10" xfId="53" applyNumberFormat="1" applyFont="1" applyFill="1" applyBorder="1" applyAlignment="1" applyProtection="1">
      <alignment horizontal="center" vertical="center" shrinkToFit="1"/>
      <protection hidden="1"/>
    </xf>
    <xf numFmtId="0" fontId="13" fillId="0" borderId="12" xfId="59" applyNumberFormat="1" applyFont="1" applyFill="1" applyBorder="1" applyAlignment="1" applyProtection="1">
      <alignment horizontal="center" wrapText="1"/>
      <protection hidden="1"/>
    </xf>
    <xf numFmtId="0" fontId="12" fillId="0" borderId="10" xfId="62" applyFont="1" applyFill="1" applyBorder="1" applyAlignment="1">
      <alignment horizontal="center" vertical="center" shrinkToFit="1"/>
      <protection/>
    </xf>
    <xf numFmtId="0" fontId="12" fillId="0" borderId="10" xfId="58" applyNumberFormat="1" applyFont="1" applyFill="1" applyBorder="1" applyAlignment="1">
      <alignment horizontal="center" vertical="center" shrinkToFit="1"/>
      <protection/>
    </xf>
    <xf numFmtId="0" fontId="20" fillId="0" borderId="12" xfId="59" applyNumberFormat="1" applyFont="1" applyFill="1" applyBorder="1" applyAlignment="1" applyProtection="1">
      <alignment horizontal="left" wrapText="1"/>
      <protection hidden="1"/>
    </xf>
    <xf numFmtId="0" fontId="20" fillId="0" borderId="11" xfId="59" applyNumberFormat="1" applyFont="1" applyFill="1" applyBorder="1" applyAlignment="1" applyProtection="1">
      <alignment horizontal="left" wrapText="1"/>
      <protection hidden="1"/>
    </xf>
    <xf numFmtId="183" fontId="11" fillId="0" borderId="10" xfId="58" applyNumberFormat="1" applyFont="1" applyFill="1" applyBorder="1" applyAlignment="1">
      <alignment horizontal="right" shrinkToFit="1"/>
      <protection/>
    </xf>
    <xf numFmtId="4" fontId="11" fillId="0" borderId="10" xfId="58" applyNumberFormat="1" applyFont="1" applyFill="1" applyBorder="1" applyAlignment="1">
      <alignment horizontal="center" vertical="center" shrinkToFit="1"/>
      <protection/>
    </xf>
    <xf numFmtId="185" fontId="15" fillId="0" borderId="11" xfId="59" applyNumberFormat="1" applyFont="1" applyFill="1" applyBorder="1" applyAlignment="1" applyProtection="1">
      <alignment wrapText="1"/>
      <protection hidden="1"/>
    </xf>
    <xf numFmtId="185" fontId="15" fillId="0" borderId="13" xfId="59" applyNumberFormat="1" applyFont="1" applyFill="1" applyBorder="1" applyAlignment="1" applyProtection="1">
      <alignment wrapText="1"/>
      <protection hidden="1"/>
    </xf>
    <xf numFmtId="183" fontId="15" fillId="0" borderId="11" xfId="58" applyNumberFormat="1" applyFont="1" applyFill="1" applyBorder="1" applyAlignment="1">
      <alignment horizontal="center" vertical="center" shrinkToFit="1"/>
      <protection/>
    </xf>
    <xf numFmtId="0" fontId="20" fillId="0" borderId="12" xfId="59" applyNumberFormat="1" applyFont="1" applyFill="1" applyBorder="1" applyAlignment="1" applyProtection="1">
      <alignment horizontal="left" wrapText="1"/>
      <protection hidden="1"/>
    </xf>
    <xf numFmtId="0" fontId="20" fillId="0" borderId="11" xfId="59" applyNumberFormat="1" applyFont="1" applyFill="1" applyBorder="1" applyAlignment="1" applyProtection="1">
      <alignment horizontal="left" wrapText="1"/>
      <protection hidden="1"/>
    </xf>
    <xf numFmtId="185" fontId="15" fillId="0" borderId="11" xfId="59" applyNumberFormat="1" applyFont="1" applyFill="1" applyBorder="1" applyAlignment="1" applyProtection="1">
      <alignment horizontal="center" wrapText="1"/>
      <protection hidden="1"/>
    </xf>
    <xf numFmtId="0" fontId="15" fillId="0" borderId="11" xfId="58" applyFont="1" applyFill="1" applyBorder="1" applyAlignment="1">
      <alignment horizontal="left" vertical="center" wrapText="1"/>
      <protection/>
    </xf>
    <xf numFmtId="0" fontId="13" fillId="0" borderId="14" xfId="61" applyNumberFormat="1" applyFont="1" applyFill="1" applyBorder="1" applyAlignment="1" applyProtection="1">
      <alignment horizontal="center" vertical="center" shrinkToFit="1"/>
      <protection hidden="1"/>
    </xf>
    <xf numFmtId="0" fontId="20" fillId="0" borderId="12" xfId="60" applyNumberFormat="1" applyFont="1" applyFill="1" applyBorder="1" applyAlignment="1" applyProtection="1">
      <alignment horizontal="left" wrapText="1"/>
      <protection hidden="1"/>
    </xf>
    <xf numFmtId="0" fontId="20" fillId="0" borderId="11" xfId="60" applyNumberFormat="1" applyFont="1" applyFill="1" applyBorder="1" applyAlignment="1" applyProtection="1">
      <alignment horizontal="left" wrapText="1"/>
      <protection hidden="1"/>
    </xf>
    <xf numFmtId="0" fontId="23" fillId="0" borderId="15" xfId="62" applyNumberFormat="1" applyFont="1" applyFill="1" applyBorder="1" applyAlignment="1" applyProtection="1">
      <alignment horizontal="center" vertical="top" wrapText="1"/>
      <protection hidden="1"/>
    </xf>
    <xf numFmtId="183" fontId="23" fillId="0" borderId="15" xfId="62" applyNumberFormat="1" applyFont="1" applyFill="1" applyBorder="1" applyAlignment="1" applyProtection="1">
      <alignment horizontal="center" vertical="center" wrapText="1"/>
      <protection hidden="1"/>
    </xf>
    <xf numFmtId="183" fontId="12" fillId="0" borderId="10" xfId="62" applyNumberFormat="1" applyFont="1" applyFill="1" applyBorder="1" applyAlignment="1" applyProtection="1">
      <alignment vertical="top" wrapText="1"/>
      <protection hidden="1"/>
    </xf>
    <xf numFmtId="0" fontId="24" fillId="0" borderId="15" xfId="62" applyNumberFormat="1" applyFont="1" applyFill="1" applyBorder="1" applyAlignment="1" applyProtection="1">
      <alignment horizontal="center" vertical="top" wrapText="1"/>
      <protection hidden="1"/>
    </xf>
    <xf numFmtId="183" fontId="24" fillId="0" borderId="15" xfId="62" applyNumberFormat="1" applyFont="1" applyFill="1" applyBorder="1" applyAlignment="1" applyProtection="1">
      <alignment horizontal="center" vertical="center" wrapText="1"/>
      <protection hidden="1"/>
    </xf>
    <xf numFmtId="183" fontId="9" fillId="0" borderId="10" xfId="58" applyNumberFormat="1" applyFont="1" applyFill="1" applyBorder="1" applyAlignment="1">
      <alignment vertical="center" wrapText="1"/>
      <protection/>
    </xf>
    <xf numFmtId="0" fontId="25" fillId="0" borderId="10" xfId="62" applyFont="1" applyFill="1" applyBorder="1" applyAlignment="1">
      <alignment horizontal="left" vertical="center" shrinkToFit="1"/>
      <protection/>
    </xf>
    <xf numFmtId="0" fontId="15" fillId="0" borderId="10" xfId="59" applyFont="1" applyBorder="1" applyAlignment="1">
      <alignment horizontal="center" vertical="center"/>
      <protection/>
    </xf>
    <xf numFmtId="4" fontId="15" fillId="0" borderId="10" xfId="62" applyNumberFormat="1" applyFont="1" applyFill="1" applyBorder="1" applyAlignment="1">
      <alignment horizontal="center" vertical="center" shrinkToFit="1"/>
      <protection/>
    </xf>
    <xf numFmtId="187" fontId="15" fillId="0" borderId="11" xfId="59" applyNumberFormat="1" applyFont="1" applyFill="1" applyBorder="1" applyAlignment="1" applyProtection="1">
      <alignment horizontal="center" vertical="center" wrapText="1"/>
      <protection hidden="1"/>
    </xf>
    <xf numFmtId="185" fontId="2" fillId="0" borderId="11" xfId="59" applyNumberFormat="1" applyFont="1" applyFill="1" applyBorder="1" applyAlignment="1" applyProtection="1">
      <alignment horizontal="center" wrapText="1"/>
      <protection hidden="1"/>
    </xf>
    <xf numFmtId="185" fontId="2" fillId="0" borderId="13" xfId="59" applyNumberFormat="1" applyFont="1" applyFill="1" applyBorder="1" applyAlignment="1" applyProtection="1">
      <alignment horizontal="center" wrapText="1"/>
      <protection hidden="1"/>
    </xf>
    <xf numFmtId="0" fontId="20" fillId="0" borderId="11" xfId="0" applyNumberFormat="1" applyFont="1" applyFill="1" applyBorder="1" applyAlignment="1" applyProtection="1">
      <alignment horizontal="left" wrapText="1"/>
      <protection hidden="1"/>
    </xf>
    <xf numFmtId="183" fontId="13" fillId="0" borderId="10" xfId="62" applyNumberFormat="1" applyFont="1" applyFill="1" applyBorder="1" applyAlignment="1" applyProtection="1">
      <alignment horizontal="center" vertical="center" shrinkToFit="1"/>
      <protection hidden="1"/>
    </xf>
    <xf numFmtId="185" fontId="13" fillId="0" borderId="11" xfId="59" applyNumberFormat="1" applyFont="1" applyFill="1" applyBorder="1" applyAlignment="1" applyProtection="1">
      <alignment horizontal="center" vertical="center" wrapText="1"/>
      <protection hidden="1"/>
    </xf>
    <xf numFmtId="185" fontId="13" fillId="0" borderId="13" xfId="59" applyNumberFormat="1" applyFont="1" applyFill="1" applyBorder="1" applyAlignment="1" applyProtection="1">
      <alignment horizontal="center" vertical="center" wrapText="1"/>
      <protection hidden="1"/>
    </xf>
    <xf numFmtId="183" fontId="12" fillId="0" borderId="10" xfId="58" applyNumberFormat="1" applyFont="1" applyFill="1" applyBorder="1" applyAlignment="1">
      <alignment horizontal="right" vertical="center" shrinkToFit="1"/>
      <protection/>
    </xf>
    <xf numFmtId="183" fontId="12" fillId="0" borderId="10" xfId="62" applyNumberFormat="1" applyFont="1" applyFill="1" applyBorder="1" applyAlignment="1" applyProtection="1">
      <alignment horizontal="center" vertical="center" shrinkToFit="1"/>
      <protection hidden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7" fillId="0" borderId="0" xfId="62" applyNumberFormat="1" applyFont="1" applyFill="1" applyBorder="1" applyAlignment="1" applyProtection="1">
      <alignment horizontal="center" vertical="center" wrapText="1"/>
      <protection hidden="1"/>
    </xf>
    <xf numFmtId="4" fontId="12" fillId="0" borderId="10" xfId="62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62" applyNumberFormat="1" applyFont="1" applyFill="1" applyBorder="1" applyAlignment="1" applyProtection="1">
      <alignment horizontal="center" vertical="top"/>
      <protection hidden="1"/>
    </xf>
    <xf numFmtId="0" fontId="12" fillId="0" borderId="11" xfId="62" applyNumberFormat="1" applyFont="1" applyFill="1" applyBorder="1" applyAlignment="1" applyProtection="1">
      <alignment horizontal="center" vertical="top" wrapText="1"/>
      <protection hidden="1"/>
    </xf>
    <xf numFmtId="0" fontId="12" fillId="0" borderId="14" xfId="62" applyNumberFormat="1" applyFont="1" applyFill="1" applyBorder="1" applyAlignment="1" applyProtection="1">
      <alignment horizontal="center" vertical="top" wrapText="1"/>
      <protection hidden="1"/>
    </xf>
    <xf numFmtId="0" fontId="12" fillId="0" borderId="17" xfId="62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Font="1" applyAlignment="1">
      <alignment horizontal="center" vertical="center" wrapText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 applyProtection="1">
      <alignment horizontal="left" wrapText="1"/>
      <protection hidden="1"/>
    </xf>
    <xf numFmtId="0" fontId="20" fillId="0" borderId="11" xfId="0" applyFont="1" applyBorder="1" applyAlignment="1" applyProtection="1">
      <alignment horizontal="left" wrapText="1"/>
      <protection hidden="1"/>
    </xf>
    <xf numFmtId="185" fontId="42" fillId="0" borderId="11" xfId="0" applyNumberFormat="1" applyFont="1" applyBorder="1" applyAlignment="1" applyProtection="1">
      <alignment wrapText="1"/>
      <protection hidden="1"/>
    </xf>
    <xf numFmtId="185" fontId="42" fillId="0" borderId="13" xfId="0" applyNumberFormat="1" applyFont="1" applyBorder="1" applyAlignment="1" applyProtection="1">
      <alignment wrapText="1"/>
      <protection hidden="1"/>
    </xf>
    <xf numFmtId="0" fontId="5" fillId="0" borderId="12" xfId="59" applyNumberFormat="1" applyFont="1" applyFill="1" applyBorder="1" applyAlignment="1" applyProtection="1">
      <alignment horizontal="left" wrapText="1"/>
      <protection hidden="1"/>
    </xf>
    <xf numFmtId="0" fontId="5" fillId="0" borderId="11" xfId="0" applyFont="1" applyBorder="1" applyAlignment="1" applyProtection="1">
      <alignment horizontal="left" wrapText="1"/>
      <protection hidden="1"/>
    </xf>
    <xf numFmtId="0" fontId="20" fillId="0" borderId="12" xfId="0" applyFont="1" applyBorder="1" applyAlignment="1" applyProtection="1">
      <alignment horizontal="left" wrapText="1"/>
      <protection hidden="1"/>
    </xf>
    <xf numFmtId="0" fontId="20" fillId="0" borderId="11" xfId="0" applyFont="1" applyBorder="1" applyAlignment="1" applyProtection="1">
      <alignment horizontal="left" wrapText="1"/>
      <protection hidden="1"/>
    </xf>
    <xf numFmtId="183" fontId="25" fillId="0" borderId="10" xfId="62" applyNumberFormat="1" applyFont="1" applyFill="1" applyBorder="1" applyAlignment="1" applyProtection="1">
      <alignment horizontal="center" vertical="center" shrinkToFit="1"/>
      <protection hidden="1"/>
    </xf>
    <xf numFmtId="185" fontId="13" fillId="0" borderId="11" xfId="0" applyNumberFormat="1" applyFont="1" applyBorder="1" applyAlignment="1" applyProtection="1">
      <alignment horizontal="center" wrapText="1"/>
      <protection hidden="1"/>
    </xf>
    <xf numFmtId="185" fontId="13" fillId="0" borderId="13" xfId="0" applyNumberFormat="1" applyFont="1" applyBorder="1" applyAlignment="1" applyProtection="1">
      <alignment horizontal="center" wrapText="1"/>
      <protection hidden="1"/>
    </xf>
    <xf numFmtId="0" fontId="20" fillId="33" borderId="12" xfId="0" applyFont="1" applyFill="1" applyBorder="1" applyAlignment="1" applyProtection="1">
      <alignment horizontal="left" wrapText="1"/>
      <protection hidden="1"/>
    </xf>
    <xf numFmtId="0" fontId="20" fillId="33" borderId="12" xfId="59" applyNumberFormat="1" applyFont="1" applyFill="1" applyBorder="1" applyAlignment="1" applyProtection="1">
      <alignment horizontal="left" wrapText="1"/>
      <protection hidden="1"/>
    </xf>
    <xf numFmtId="0" fontId="20" fillId="33" borderId="12" xfId="59" applyNumberFormat="1" applyFont="1" applyFill="1" applyBorder="1" applyAlignment="1" applyProtection="1">
      <alignment horizontal="left" wrapText="1"/>
      <protection hidden="1"/>
    </xf>
    <xf numFmtId="183" fontId="13" fillId="0" borderId="10" xfId="62" applyNumberFormat="1" applyFont="1" applyFill="1" applyBorder="1" applyAlignment="1">
      <alignment horizontal="center" shrinkToFit="1"/>
      <protection/>
    </xf>
    <xf numFmtId="183" fontId="13" fillId="0" borderId="10" xfId="62" applyNumberFormat="1" applyFont="1" applyFill="1" applyBorder="1" applyAlignment="1">
      <alignment shrinkToFit="1"/>
      <protection/>
    </xf>
    <xf numFmtId="183" fontId="12" fillId="0" borderId="10" xfId="62" applyNumberFormat="1" applyFont="1" applyFill="1" applyBorder="1" applyAlignment="1">
      <alignment shrinkToFit="1"/>
      <protection/>
    </xf>
    <xf numFmtId="0" fontId="20" fillId="0" borderId="12" xfId="0" applyNumberFormat="1" applyFont="1" applyFill="1" applyBorder="1" applyAlignment="1" applyProtection="1">
      <alignment horizontal="left" wrapText="1"/>
      <protection hidden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3" xfId="58"/>
    <cellStyle name="Обычный_tmp" xfId="59"/>
    <cellStyle name="Обычный_tmp_доходы" xfId="60"/>
    <cellStyle name="Обычный_Tmp1" xfId="61"/>
    <cellStyle name="Обычный_Tmp10" xfId="62"/>
    <cellStyle name="Обычный_Tmp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SheetLayoutView="55" zoomScalePageLayoutView="0" workbookViewId="0" topLeftCell="A1">
      <selection activeCell="E38" sqref="E38:E39"/>
    </sheetView>
  </sheetViews>
  <sheetFormatPr defaultColWidth="9.140625" defaultRowHeight="15"/>
  <cols>
    <col min="1" max="1" width="23.421875" style="38" customWidth="1"/>
    <col min="2" max="2" width="50.28125" style="39" customWidth="1"/>
    <col min="3" max="3" width="13.140625" style="39" customWidth="1"/>
    <col min="4" max="4" width="14.00390625" style="41" customWidth="1"/>
    <col min="5" max="5" width="13.00390625" style="40" customWidth="1"/>
    <col min="6" max="6" width="13.421875" style="42" customWidth="1"/>
    <col min="7" max="7" width="13.57421875" style="22" customWidth="1"/>
    <col min="8" max="8" width="19.421875" style="42" customWidth="1"/>
    <col min="9" max="16384" width="9.140625" style="22" customWidth="1"/>
  </cols>
  <sheetData>
    <row r="1" spans="1:8" s="14" customFormat="1" ht="46.5" customHeight="1">
      <c r="A1" s="107" t="s">
        <v>220</v>
      </c>
      <c r="B1" s="107"/>
      <c r="C1" s="107"/>
      <c r="D1" s="107"/>
      <c r="E1" s="107"/>
      <c r="F1" s="107"/>
      <c r="G1" s="107"/>
      <c r="H1" s="43"/>
    </row>
    <row r="2" spans="1:8" s="14" customFormat="1" ht="24" customHeight="1" hidden="1">
      <c r="A2" s="107"/>
      <c r="B2" s="107"/>
      <c r="C2" s="107"/>
      <c r="D2" s="107"/>
      <c r="E2" s="107"/>
      <c r="F2" s="107"/>
      <c r="G2" s="107"/>
      <c r="H2" s="43"/>
    </row>
    <row r="3" spans="4:8" s="15" customFormat="1" ht="22.5" customHeight="1">
      <c r="D3" s="16"/>
      <c r="E3" s="17" t="s">
        <v>72</v>
      </c>
      <c r="G3" s="18" t="s">
        <v>73</v>
      </c>
      <c r="H3" s="17"/>
    </row>
    <row r="4" spans="1:8" s="19" customFormat="1" ht="30" customHeight="1">
      <c r="A4" s="108" t="s">
        <v>221</v>
      </c>
      <c r="B4" s="109" t="s">
        <v>222</v>
      </c>
      <c r="C4" s="110" t="s">
        <v>291</v>
      </c>
      <c r="D4" s="111"/>
      <c r="E4" s="112"/>
      <c r="F4" s="89" t="s">
        <v>292</v>
      </c>
      <c r="G4" s="105" t="s">
        <v>226</v>
      </c>
      <c r="H4" s="44"/>
    </row>
    <row r="5" spans="1:8" s="20" customFormat="1" ht="75" customHeight="1">
      <c r="A5" s="108"/>
      <c r="B5" s="109"/>
      <c r="C5" s="87" t="s">
        <v>223</v>
      </c>
      <c r="D5" s="88" t="s">
        <v>224</v>
      </c>
      <c r="E5" s="88" t="s">
        <v>225</v>
      </c>
      <c r="F5" s="88" t="s">
        <v>224</v>
      </c>
      <c r="G5" s="106"/>
      <c r="H5" s="45"/>
    </row>
    <row r="6" spans="1:7" ht="19.5">
      <c r="A6" s="76" t="s">
        <v>74</v>
      </c>
      <c r="B6" s="21" t="s">
        <v>75</v>
      </c>
      <c r="C6" s="49">
        <f>SUM(C7+C17)</f>
        <v>176630.7</v>
      </c>
      <c r="D6" s="49">
        <f>SUM(D7+D17)</f>
        <v>29563.2</v>
      </c>
      <c r="E6" s="49">
        <f>D6/C6*100</f>
        <v>16.737294252924322</v>
      </c>
      <c r="F6" s="49">
        <f>SUM(F7+F17)</f>
        <v>34082.4</v>
      </c>
      <c r="G6" s="51">
        <f>D6/F6*100</f>
        <v>86.74037039645096</v>
      </c>
    </row>
    <row r="7" spans="1:7" ht="19.5">
      <c r="A7" s="57"/>
      <c r="B7" s="21" t="s">
        <v>76</v>
      </c>
      <c r="C7" s="48">
        <f>SUM(C8+C9+C10+C14+C15)</f>
        <v>161586</v>
      </c>
      <c r="D7" s="48">
        <f>SUM(D8+D9+D10+D14+D15)</f>
        <v>25502.3</v>
      </c>
      <c r="E7" s="53">
        <f>D7/C7*100</f>
        <v>15.782493532855568</v>
      </c>
      <c r="F7" s="48">
        <f>SUM(F8+F9+F10+F14+F15)</f>
        <v>30356.800000000003</v>
      </c>
      <c r="G7" s="52">
        <f aca="true" t="shared" si="0" ref="G7:G79">D7/F7*100</f>
        <v>84.008525272756</v>
      </c>
    </row>
    <row r="8" spans="1:8" s="24" customFormat="1" ht="19.5">
      <c r="A8" s="58" t="s">
        <v>77</v>
      </c>
      <c r="B8" s="23" t="s">
        <v>78</v>
      </c>
      <c r="C8" s="47">
        <v>95422</v>
      </c>
      <c r="D8" s="47">
        <v>13050.7</v>
      </c>
      <c r="E8" s="53">
        <f>D8/C8*100</f>
        <v>13.676825050826855</v>
      </c>
      <c r="F8" s="47">
        <v>15141.5</v>
      </c>
      <c r="G8" s="52">
        <f t="shared" si="0"/>
        <v>86.19159264273686</v>
      </c>
      <c r="H8" s="42"/>
    </row>
    <row r="9" spans="1:8" s="24" customFormat="1" ht="39" customHeight="1">
      <c r="A9" s="58" t="s">
        <v>79</v>
      </c>
      <c r="B9" s="23" t="s">
        <v>80</v>
      </c>
      <c r="C9" s="47">
        <v>13723.1</v>
      </c>
      <c r="D9" s="47">
        <v>3689.6</v>
      </c>
      <c r="E9" s="53">
        <f aca="true" t="shared" si="1" ref="E9:E81">D9/C9*100</f>
        <v>26.886053442735243</v>
      </c>
      <c r="F9" s="47">
        <v>3406.4</v>
      </c>
      <c r="G9" s="52">
        <f t="shared" si="0"/>
        <v>108.31376232973227</v>
      </c>
      <c r="H9" s="42"/>
    </row>
    <row r="10" spans="1:7" ht="19.5">
      <c r="A10" s="58" t="s">
        <v>81</v>
      </c>
      <c r="B10" s="23" t="s">
        <v>82</v>
      </c>
      <c r="C10" s="47">
        <f>SUM(C11:C13)</f>
        <v>15194.9</v>
      </c>
      <c r="D10" s="47">
        <f>SUM(D11:D13)</f>
        <v>4443.2</v>
      </c>
      <c r="E10" s="53">
        <f t="shared" si="1"/>
        <v>29.241390203291896</v>
      </c>
      <c r="F10" s="47">
        <f>SUM(F11:F13)</f>
        <v>6696.8</v>
      </c>
      <c r="G10" s="52">
        <f t="shared" si="0"/>
        <v>66.34810655835622</v>
      </c>
    </row>
    <row r="11" spans="1:7" ht="31.5">
      <c r="A11" s="58" t="s">
        <v>83</v>
      </c>
      <c r="B11" s="23" t="s">
        <v>84</v>
      </c>
      <c r="C11" s="47"/>
      <c r="D11" s="47">
        <v>-10</v>
      </c>
      <c r="E11" s="53" t="e">
        <f t="shared" si="1"/>
        <v>#DIV/0!</v>
      </c>
      <c r="F11" s="47">
        <v>35.5</v>
      </c>
      <c r="G11" s="52">
        <f t="shared" si="0"/>
        <v>-28.169014084507044</v>
      </c>
    </row>
    <row r="12" spans="1:7" ht="19.5">
      <c r="A12" s="58" t="s">
        <v>85</v>
      </c>
      <c r="B12" s="23" t="s">
        <v>86</v>
      </c>
      <c r="C12" s="47">
        <v>12092.9</v>
      </c>
      <c r="D12" s="47">
        <v>4172.2</v>
      </c>
      <c r="E12" s="53">
        <f t="shared" si="1"/>
        <v>34.50123626260037</v>
      </c>
      <c r="F12" s="47">
        <v>5613.8</v>
      </c>
      <c r="G12" s="52">
        <f t="shared" si="0"/>
        <v>74.32042466778296</v>
      </c>
    </row>
    <row r="13" spans="1:7" ht="31.5">
      <c r="A13" s="58" t="s">
        <v>87</v>
      </c>
      <c r="B13" s="23" t="s">
        <v>88</v>
      </c>
      <c r="C13" s="47">
        <v>3102</v>
      </c>
      <c r="D13" s="47">
        <v>281</v>
      </c>
      <c r="E13" s="53">
        <f t="shared" si="1"/>
        <v>9.058671824629272</v>
      </c>
      <c r="F13" s="47">
        <v>1047.5</v>
      </c>
      <c r="G13" s="52">
        <f t="shared" si="0"/>
        <v>26.82577565632458</v>
      </c>
    </row>
    <row r="14" spans="1:7" ht="19.5">
      <c r="A14" s="58" t="s">
        <v>255</v>
      </c>
      <c r="B14" s="23" t="s">
        <v>256</v>
      </c>
      <c r="C14" s="47">
        <v>31546</v>
      </c>
      <c r="D14" s="47">
        <v>3320.6</v>
      </c>
      <c r="E14" s="53">
        <f t="shared" si="1"/>
        <v>10.526215685031383</v>
      </c>
      <c r="F14" s="47">
        <v>3964.7</v>
      </c>
      <c r="G14" s="52">
        <f t="shared" si="0"/>
        <v>83.75413019900623</v>
      </c>
    </row>
    <row r="15" spans="1:7" ht="18" customHeight="1">
      <c r="A15" s="58" t="s">
        <v>89</v>
      </c>
      <c r="B15" s="23" t="s">
        <v>90</v>
      </c>
      <c r="C15" s="47">
        <v>5700</v>
      </c>
      <c r="D15" s="47">
        <v>998.2</v>
      </c>
      <c r="E15" s="53">
        <f t="shared" si="1"/>
        <v>17.51228070175439</v>
      </c>
      <c r="F15" s="47">
        <v>1147.4</v>
      </c>
      <c r="G15" s="52">
        <f t="shared" si="0"/>
        <v>86.99668816454593</v>
      </c>
    </row>
    <row r="16" spans="1:7" ht="18.75" customHeight="1" hidden="1">
      <c r="A16" s="58" t="s">
        <v>91</v>
      </c>
      <c r="B16" s="23" t="s">
        <v>92</v>
      </c>
      <c r="C16" s="47"/>
      <c r="D16" s="47"/>
      <c r="E16" s="53" t="e">
        <f t="shared" si="1"/>
        <v>#DIV/0!</v>
      </c>
      <c r="F16" s="47"/>
      <c r="G16" s="52" t="e">
        <f t="shared" si="0"/>
        <v>#DIV/0!</v>
      </c>
    </row>
    <row r="17" spans="1:8" s="24" customFormat="1" ht="19.5">
      <c r="A17" s="59"/>
      <c r="B17" s="25" t="s">
        <v>93</v>
      </c>
      <c r="C17" s="50">
        <f>C18+C28+C29+C30+C31+C32+C33</f>
        <v>15044.7</v>
      </c>
      <c r="D17" s="50">
        <f>D18+D28+D29+D30+D31+D32+D33</f>
        <v>4060.9</v>
      </c>
      <c r="E17" s="53">
        <f t="shared" si="1"/>
        <v>26.992229821797707</v>
      </c>
      <c r="F17" s="50">
        <f>F18+F28+F29+F30+F31+F32+F33</f>
        <v>3725.6</v>
      </c>
      <c r="G17" s="52">
        <f t="shared" si="0"/>
        <v>108.99989263474342</v>
      </c>
      <c r="H17" s="42"/>
    </row>
    <row r="18" spans="1:7" ht="46.5" customHeight="1">
      <c r="A18" s="58" t="s">
        <v>94</v>
      </c>
      <c r="B18" s="23" t="s">
        <v>95</v>
      </c>
      <c r="C18" s="47">
        <v>7087</v>
      </c>
      <c r="D18" s="47">
        <v>1077.7</v>
      </c>
      <c r="E18" s="53">
        <f t="shared" si="1"/>
        <v>15.206716523211513</v>
      </c>
      <c r="F18" s="47">
        <v>1448.9</v>
      </c>
      <c r="G18" s="52">
        <f t="shared" si="0"/>
        <v>74.38056456622265</v>
      </c>
    </row>
    <row r="19" spans="1:7" ht="94.5" hidden="1">
      <c r="A19" s="58" t="s">
        <v>96</v>
      </c>
      <c r="B19" s="26" t="s">
        <v>97</v>
      </c>
      <c r="C19" s="47"/>
      <c r="D19" s="47"/>
      <c r="E19" s="53" t="e">
        <f t="shared" si="1"/>
        <v>#DIV/0!</v>
      </c>
      <c r="F19" s="47"/>
      <c r="G19" s="52" t="e">
        <f t="shared" si="0"/>
        <v>#DIV/0!</v>
      </c>
    </row>
    <row r="20" spans="1:7" ht="47.25" hidden="1">
      <c r="A20" s="58" t="s">
        <v>98</v>
      </c>
      <c r="B20" s="26" t="s">
        <v>99</v>
      </c>
      <c r="C20" s="47"/>
      <c r="D20" s="47"/>
      <c r="E20" s="53" t="e">
        <f t="shared" si="1"/>
        <v>#DIV/0!</v>
      </c>
      <c r="F20" s="47"/>
      <c r="G20" s="52" t="e">
        <f t="shared" si="0"/>
        <v>#DIV/0!</v>
      </c>
    </row>
    <row r="21" spans="1:7" ht="126">
      <c r="A21" s="58" t="s">
        <v>100</v>
      </c>
      <c r="B21" s="26" t="s">
        <v>101</v>
      </c>
      <c r="C21" s="47">
        <v>6597</v>
      </c>
      <c r="D21" s="47">
        <v>836.3</v>
      </c>
      <c r="E21" s="53">
        <f t="shared" si="1"/>
        <v>12.676974382294981</v>
      </c>
      <c r="F21" s="47">
        <v>1287.7</v>
      </c>
      <c r="G21" s="52">
        <f t="shared" si="0"/>
        <v>64.94525122311097</v>
      </c>
    </row>
    <row r="22" spans="1:7" ht="94.5">
      <c r="A22" s="58" t="s">
        <v>102</v>
      </c>
      <c r="B22" s="26" t="s">
        <v>103</v>
      </c>
      <c r="C22" s="47">
        <v>5500</v>
      </c>
      <c r="D22" s="47">
        <v>666.7</v>
      </c>
      <c r="E22" s="53">
        <f t="shared" si="1"/>
        <v>12.121818181818183</v>
      </c>
      <c r="F22" s="47">
        <v>1062.3</v>
      </c>
      <c r="G22" s="52">
        <f t="shared" si="0"/>
        <v>62.76004895039067</v>
      </c>
    </row>
    <row r="23" spans="1:7" ht="99.75" customHeight="1">
      <c r="A23" s="60" t="s">
        <v>154</v>
      </c>
      <c r="B23" s="55" t="s">
        <v>153</v>
      </c>
      <c r="C23" s="47">
        <v>860</v>
      </c>
      <c r="D23" s="47">
        <v>169.6</v>
      </c>
      <c r="E23" s="53">
        <f t="shared" si="1"/>
        <v>19.72093023255814</v>
      </c>
      <c r="F23" s="47">
        <v>212.5</v>
      </c>
      <c r="G23" s="52">
        <f t="shared" si="0"/>
        <v>79.81176470588235</v>
      </c>
    </row>
    <row r="24" spans="1:7" ht="7.5" customHeight="1" hidden="1">
      <c r="A24" s="60" t="s">
        <v>104</v>
      </c>
      <c r="B24" s="27" t="s">
        <v>105</v>
      </c>
      <c r="C24" s="47"/>
      <c r="D24" s="47"/>
      <c r="E24" s="53" t="e">
        <f t="shared" si="1"/>
        <v>#DIV/0!</v>
      </c>
      <c r="F24" s="47"/>
      <c r="G24" s="52" t="e">
        <f t="shared" si="0"/>
        <v>#DIV/0!</v>
      </c>
    </row>
    <row r="25" spans="1:7" ht="21" customHeight="1" hidden="1">
      <c r="A25" s="60" t="s">
        <v>106</v>
      </c>
      <c r="B25" s="27" t="s">
        <v>107</v>
      </c>
      <c r="C25" s="47"/>
      <c r="D25" s="47"/>
      <c r="E25" s="53" t="e">
        <f t="shared" si="1"/>
        <v>#DIV/0!</v>
      </c>
      <c r="F25" s="47"/>
      <c r="G25" s="52" t="e">
        <f t="shared" si="0"/>
        <v>#DIV/0!</v>
      </c>
    </row>
    <row r="26" spans="1:7" ht="31.5">
      <c r="A26" s="61" t="s">
        <v>108</v>
      </c>
      <c r="B26" s="28" t="s">
        <v>109</v>
      </c>
      <c r="C26" s="47">
        <v>40</v>
      </c>
      <c r="D26" s="47"/>
      <c r="E26" s="53">
        <f t="shared" si="1"/>
        <v>0</v>
      </c>
      <c r="F26" s="47"/>
      <c r="G26" s="52" t="e">
        <f t="shared" si="0"/>
        <v>#DIV/0!</v>
      </c>
    </row>
    <row r="27" spans="1:7" ht="110.25">
      <c r="A27" s="58" t="s">
        <v>110</v>
      </c>
      <c r="B27" s="27" t="s">
        <v>111</v>
      </c>
      <c r="C27" s="47">
        <v>450</v>
      </c>
      <c r="D27" s="47">
        <v>241.4</v>
      </c>
      <c r="E27" s="53">
        <f t="shared" si="1"/>
        <v>53.64444444444445</v>
      </c>
      <c r="F27" s="47">
        <v>161.2</v>
      </c>
      <c r="G27" s="52">
        <f t="shared" si="0"/>
        <v>149.75186104218363</v>
      </c>
    </row>
    <row r="28" spans="1:7" ht="31.5">
      <c r="A28" s="58" t="s">
        <v>112</v>
      </c>
      <c r="B28" s="23" t="s">
        <v>113</v>
      </c>
      <c r="C28" s="47">
        <v>300</v>
      </c>
      <c r="D28" s="47">
        <v>43.9</v>
      </c>
      <c r="E28" s="53">
        <f t="shared" si="1"/>
        <v>14.633333333333331</v>
      </c>
      <c r="F28" s="47">
        <v>283.1</v>
      </c>
      <c r="G28" s="52">
        <f t="shared" si="0"/>
        <v>15.506888025432708</v>
      </c>
    </row>
    <row r="29" spans="1:7" ht="31.5">
      <c r="A29" s="60" t="s">
        <v>114</v>
      </c>
      <c r="B29" s="28" t="s">
        <v>115</v>
      </c>
      <c r="C29" s="47"/>
      <c r="D29" s="47">
        <v>2.4</v>
      </c>
      <c r="E29" s="53" t="e">
        <f t="shared" si="1"/>
        <v>#DIV/0!</v>
      </c>
      <c r="F29" s="47">
        <v>2.5</v>
      </c>
      <c r="G29" s="52">
        <f t="shared" si="0"/>
        <v>96</v>
      </c>
    </row>
    <row r="30" spans="1:7" ht="31.5">
      <c r="A30" s="61" t="s">
        <v>116</v>
      </c>
      <c r="B30" s="28" t="s">
        <v>117</v>
      </c>
      <c r="C30" s="47">
        <v>7357.7</v>
      </c>
      <c r="D30" s="47">
        <v>854.4</v>
      </c>
      <c r="E30" s="53">
        <f t="shared" si="1"/>
        <v>11.612324503581283</v>
      </c>
      <c r="F30" s="47">
        <v>1468.2</v>
      </c>
      <c r="G30" s="52">
        <f t="shared" si="0"/>
        <v>58.19370657948508</v>
      </c>
    </row>
    <row r="31" spans="1:7" ht="19.5" hidden="1">
      <c r="A31" s="60" t="s">
        <v>118</v>
      </c>
      <c r="B31" s="28" t="s">
        <v>119</v>
      </c>
      <c r="C31" s="47"/>
      <c r="D31" s="47"/>
      <c r="E31" s="53" t="e">
        <f t="shared" si="1"/>
        <v>#DIV/0!</v>
      </c>
      <c r="F31" s="47"/>
      <c r="G31" s="52" t="e">
        <f t="shared" si="0"/>
        <v>#DIV/0!</v>
      </c>
    </row>
    <row r="32" spans="1:7" ht="19.5">
      <c r="A32" s="60" t="s">
        <v>120</v>
      </c>
      <c r="B32" s="28" t="s">
        <v>121</v>
      </c>
      <c r="C32" s="47">
        <v>300</v>
      </c>
      <c r="D32" s="47">
        <v>1806.4</v>
      </c>
      <c r="E32" s="53">
        <f t="shared" si="1"/>
        <v>602.1333333333333</v>
      </c>
      <c r="F32" s="47">
        <v>429.6</v>
      </c>
      <c r="G32" s="52">
        <f t="shared" si="0"/>
        <v>420.4841713221602</v>
      </c>
    </row>
    <row r="33" spans="1:7" ht="19.5">
      <c r="A33" s="62" t="s">
        <v>122</v>
      </c>
      <c r="B33" s="27" t="s">
        <v>123</v>
      </c>
      <c r="C33" s="47"/>
      <c r="D33" s="47">
        <v>276.1</v>
      </c>
      <c r="E33" s="53" t="e">
        <f t="shared" si="1"/>
        <v>#DIV/0!</v>
      </c>
      <c r="F33" s="47">
        <v>93.3</v>
      </c>
      <c r="G33" s="52">
        <f t="shared" si="0"/>
        <v>295.9271168274384</v>
      </c>
    </row>
    <row r="34" spans="1:7" ht="0.75" customHeight="1">
      <c r="A34" s="63"/>
      <c r="B34" s="29"/>
      <c r="C34" s="50"/>
      <c r="D34" s="50"/>
      <c r="E34" s="53" t="e">
        <f t="shared" si="1"/>
        <v>#DIV/0!</v>
      </c>
      <c r="F34" s="50"/>
      <c r="G34" s="52" t="e">
        <f t="shared" si="0"/>
        <v>#DIV/0!</v>
      </c>
    </row>
    <row r="35" spans="1:7" ht="19.5">
      <c r="A35" s="63" t="s">
        <v>124</v>
      </c>
      <c r="B35" s="29" t="s">
        <v>125</v>
      </c>
      <c r="C35" s="75">
        <v>822824.9</v>
      </c>
      <c r="D35" s="75">
        <v>195119.5</v>
      </c>
      <c r="E35" s="49">
        <f t="shared" si="1"/>
        <v>23.71336842139804</v>
      </c>
      <c r="F35" s="75">
        <v>149683.5</v>
      </c>
      <c r="G35" s="51">
        <f t="shared" si="0"/>
        <v>130.35471511556048</v>
      </c>
    </row>
    <row r="36" spans="1:7" ht="31.5">
      <c r="A36" s="64" t="s">
        <v>250</v>
      </c>
      <c r="B36" s="29" t="s">
        <v>180</v>
      </c>
      <c r="C36" s="75">
        <v>202275.1</v>
      </c>
      <c r="D36" s="75">
        <v>65739.3</v>
      </c>
      <c r="E36" s="49">
        <f t="shared" si="1"/>
        <v>32.499946854556</v>
      </c>
      <c r="F36" s="75">
        <v>42754</v>
      </c>
      <c r="G36" s="51">
        <f t="shared" si="0"/>
        <v>153.76175328624223</v>
      </c>
    </row>
    <row r="37" spans="1:7" ht="1.5" customHeight="1" hidden="1">
      <c r="A37" s="65"/>
      <c r="B37" s="30"/>
      <c r="C37" s="32"/>
      <c r="D37" s="32"/>
      <c r="E37" s="53" t="e">
        <f t="shared" si="1"/>
        <v>#DIV/0!</v>
      </c>
      <c r="F37" s="32"/>
      <c r="G37" s="52" t="e">
        <f t="shared" si="0"/>
        <v>#DIV/0!</v>
      </c>
    </row>
    <row r="38" spans="1:7" ht="33.75">
      <c r="A38" s="73" t="s">
        <v>251</v>
      </c>
      <c r="B38" s="74" t="s">
        <v>176</v>
      </c>
      <c r="C38" s="32">
        <v>202275.1</v>
      </c>
      <c r="D38" s="32">
        <v>65739.3</v>
      </c>
      <c r="E38" s="53">
        <f t="shared" si="1"/>
        <v>32.499946854556</v>
      </c>
      <c r="F38" s="32">
        <v>41784.3</v>
      </c>
      <c r="G38" s="52">
        <f t="shared" si="0"/>
        <v>157.33014553313086</v>
      </c>
    </row>
    <row r="39" spans="1:7" ht="19.5">
      <c r="A39" s="132" t="s">
        <v>319</v>
      </c>
      <c r="B39" s="99" t="s">
        <v>320</v>
      </c>
      <c r="C39" s="32"/>
      <c r="D39" s="32"/>
      <c r="E39" s="53" t="e">
        <f t="shared" si="1"/>
        <v>#DIV/0!</v>
      </c>
      <c r="F39" s="32">
        <v>969.7</v>
      </c>
      <c r="G39" s="52">
        <f t="shared" si="0"/>
        <v>0</v>
      </c>
    </row>
    <row r="40" spans="1:7" ht="43.5" customHeight="1">
      <c r="A40" s="64" t="s">
        <v>177</v>
      </c>
      <c r="B40" s="29" t="s">
        <v>179</v>
      </c>
      <c r="C40" s="48">
        <v>147016.2</v>
      </c>
      <c r="D40" s="48">
        <v>24908.1</v>
      </c>
      <c r="E40" s="49">
        <f t="shared" si="1"/>
        <v>16.942418590604298</v>
      </c>
      <c r="F40" s="48">
        <v>13714.6</v>
      </c>
      <c r="G40" s="51">
        <f t="shared" si="0"/>
        <v>181.61740043457334</v>
      </c>
    </row>
    <row r="41" spans="1:7" ht="0.75" customHeight="1" hidden="1">
      <c r="A41" s="66" t="s">
        <v>126</v>
      </c>
      <c r="B41" s="31" t="s">
        <v>127</v>
      </c>
      <c r="C41" s="32"/>
      <c r="D41" s="32"/>
      <c r="E41" s="49" t="e">
        <f t="shared" si="1"/>
        <v>#DIV/0!</v>
      </c>
      <c r="F41" s="32"/>
      <c r="G41" s="52" t="e">
        <f t="shared" si="0"/>
        <v>#DIV/0!</v>
      </c>
    </row>
    <row r="42" spans="1:7" ht="33" customHeight="1" hidden="1">
      <c r="A42" s="54" t="s">
        <v>128</v>
      </c>
      <c r="B42" s="33" t="s">
        <v>129</v>
      </c>
      <c r="C42" s="32"/>
      <c r="D42" s="32"/>
      <c r="E42" s="49" t="e">
        <f t="shared" si="1"/>
        <v>#DIV/0!</v>
      </c>
      <c r="F42" s="32"/>
      <c r="G42" s="52" t="e">
        <f t="shared" si="0"/>
        <v>#DIV/0!</v>
      </c>
    </row>
    <row r="43" spans="1:7" ht="33.75" customHeight="1" hidden="1">
      <c r="A43" s="67" t="s">
        <v>130</v>
      </c>
      <c r="B43" s="30" t="s">
        <v>131</v>
      </c>
      <c r="C43" s="32"/>
      <c r="D43" s="32"/>
      <c r="E43" s="49" t="e">
        <f t="shared" si="1"/>
        <v>#DIV/0!</v>
      </c>
      <c r="F43" s="32"/>
      <c r="G43" s="52" t="e">
        <f t="shared" si="0"/>
        <v>#DIV/0!</v>
      </c>
    </row>
    <row r="44" spans="1:7" ht="33.75" customHeight="1" hidden="1">
      <c r="A44" s="68" t="s">
        <v>132</v>
      </c>
      <c r="B44" s="31" t="s">
        <v>133</v>
      </c>
      <c r="C44" s="32"/>
      <c r="D44" s="32"/>
      <c r="E44" s="49" t="e">
        <f t="shared" si="1"/>
        <v>#DIV/0!</v>
      </c>
      <c r="F44" s="32"/>
      <c r="G44" s="52" t="e">
        <f t="shared" si="0"/>
        <v>#DIV/0!</v>
      </c>
    </row>
    <row r="45" spans="1:7" ht="33" customHeight="1" hidden="1">
      <c r="A45" s="66" t="s">
        <v>134</v>
      </c>
      <c r="B45" s="31" t="s">
        <v>135</v>
      </c>
      <c r="C45" s="32"/>
      <c r="D45" s="32"/>
      <c r="E45" s="49" t="e">
        <f t="shared" si="1"/>
        <v>#DIV/0!</v>
      </c>
      <c r="F45" s="32"/>
      <c r="G45" s="52" t="e">
        <f t="shared" si="0"/>
        <v>#DIV/0!</v>
      </c>
    </row>
    <row r="46" spans="1:7" ht="34.5" customHeight="1" hidden="1">
      <c r="A46" s="66" t="s">
        <v>136</v>
      </c>
      <c r="B46" s="31" t="s">
        <v>137</v>
      </c>
      <c r="C46" s="32"/>
      <c r="D46" s="32"/>
      <c r="E46" s="49" t="e">
        <f t="shared" si="1"/>
        <v>#DIV/0!</v>
      </c>
      <c r="F46" s="32"/>
      <c r="G46" s="52" t="e">
        <f t="shared" si="0"/>
        <v>#DIV/0!</v>
      </c>
    </row>
    <row r="47" spans="1:7" ht="33" customHeight="1" hidden="1">
      <c r="A47" s="69" t="s">
        <v>138</v>
      </c>
      <c r="B47" s="31" t="s">
        <v>139</v>
      </c>
      <c r="C47" s="32"/>
      <c r="D47" s="32"/>
      <c r="E47" s="49" t="e">
        <f t="shared" si="1"/>
        <v>#DIV/0!</v>
      </c>
      <c r="F47" s="32"/>
      <c r="G47" s="52" t="e">
        <f t="shared" si="0"/>
        <v>#DIV/0!</v>
      </c>
    </row>
    <row r="48" spans="1:7" ht="33" customHeight="1" hidden="1">
      <c r="A48" s="69" t="s">
        <v>140</v>
      </c>
      <c r="B48" s="31" t="s">
        <v>141</v>
      </c>
      <c r="C48" s="32"/>
      <c r="D48" s="32"/>
      <c r="E48" s="49" t="e">
        <f t="shared" si="1"/>
        <v>#DIV/0!</v>
      </c>
      <c r="F48" s="32"/>
      <c r="G48" s="52" t="e">
        <f t="shared" si="0"/>
        <v>#DIV/0!</v>
      </c>
    </row>
    <row r="49" spans="1:7" ht="33.75" customHeight="1">
      <c r="A49" s="126" t="s">
        <v>293</v>
      </c>
      <c r="B49" s="116" t="s">
        <v>294</v>
      </c>
      <c r="C49" s="32">
        <v>16317.7</v>
      </c>
      <c r="D49" s="32">
        <v>1781.8</v>
      </c>
      <c r="E49" s="53">
        <f t="shared" si="1"/>
        <v>10.91943104726769</v>
      </c>
      <c r="F49" s="32"/>
      <c r="G49" s="52" t="e">
        <f t="shared" si="0"/>
        <v>#DIV/0!</v>
      </c>
    </row>
    <row r="50" spans="1:7" ht="69.75" customHeight="1">
      <c r="A50" s="126" t="s">
        <v>295</v>
      </c>
      <c r="B50" s="116" t="s">
        <v>296</v>
      </c>
      <c r="C50" s="32">
        <v>10415.4</v>
      </c>
      <c r="D50" s="32">
        <v>201.3</v>
      </c>
      <c r="E50" s="53">
        <f t="shared" si="1"/>
        <v>1.932715018146207</v>
      </c>
      <c r="F50" s="32"/>
      <c r="G50" s="52" t="e">
        <f t="shared" si="0"/>
        <v>#DIV/0!</v>
      </c>
    </row>
    <row r="51" spans="1:7" ht="30.75" customHeight="1">
      <c r="A51" s="126" t="s">
        <v>297</v>
      </c>
      <c r="B51" s="116" t="s">
        <v>298</v>
      </c>
      <c r="C51" s="32">
        <v>266.5</v>
      </c>
      <c r="D51" s="79"/>
      <c r="E51" s="53">
        <f t="shared" si="1"/>
        <v>0</v>
      </c>
      <c r="F51" s="79"/>
      <c r="G51" s="52" t="e">
        <f t="shared" si="0"/>
        <v>#DIV/0!</v>
      </c>
    </row>
    <row r="52" spans="1:7" ht="30" customHeight="1">
      <c r="A52" s="126" t="s">
        <v>299</v>
      </c>
      <c r="B52" s="116" t="s">
        <v>300</v>
      </c>
      <c r="C52" s="32">
        <v>4571.2</v>
      </c>
      <c r="D52" s="79"/>
      <c r="E52" s="53">
        <f t="shared" si="1"/>
        <v>0</v>
      </c>
      <c r="F52" s="79"/>
      <c r="G52" s="52" t="e">
        <f t="shared" si="0"/>
        <v>#DIV/0!</v>
      </c>
    </row>
    <row r="53" spans="1:10" ht="15" customHeight="1" hidden="1">
      <c r="A53" s="127" t="s">
        <v>185</v>
      </c>
      <c r="B53" s="81" t="s">
        <v>182</v>
      </c>
      <c r="C53" s="32"/>
      <c r="D53" s="79"/>
      <c r="E53" s="49" t="e">
        <f t="shared" si="1"/>
        <v>#DIV/0!</v>
      </c>
      <c r="F53" s="79"/>
      <c r="G53" s="52" t="e">
        <f t="shared" si="0"/>
        <v>#DIV/0!</v>
      </c>
      <c r="I53" s="34"/>
      <c r="J53" s="15"/>
    </row>
    <row r="54" spans="1:10" ht="19.5" customHeight="1" hidden="1">
      <c r="A54" s="127" t="s">
        <v>181</v>
      </c>
      <c r="B54" s="81" t="s">
        <v>142</v>
      </c>
      <c r="C54" s="32"/>
      <c r="D54" s="79"/>
      <c r="E54" s="49" t="e">
        <f t="shared" si="1"/>
        <v>#DIV/0!</v>
      </c>
      <c r="F54" s="79"/>
      <c r="G54" s="52" t="e">
        <f t="shared" si="0"/>
        <v>#DIV/0!</v>
      </c>
      <c r="I54" s="34"/>
      <c r="J54" s="15"/>
    </row>
    <row r="55" spans="1:10" ht="22.5" customHeight="1" hidden="1">
      <c r="A55" s="128" t="s">
        <v>277</v>
      </c>
      <c r="B55" s="74" t="s">
        <v>278</v>
      </c>
      <c r="C55" s="32"/>
      <c r="D55" s="79"/>
      <c r="E55" s="53" t="e">
        <f t="shared" si="1"/>
        <v>#DIV/0!</v>
      </c>
      <c r="F55" s="79"/>
      <c r="G55" s="52" t="e">
        <f t="shared" si="0"/>
        <v>#DIV/0!</v>
      </c>
      <c r="I55" s="34"/>
      <c r="J55" s="15"/>
    </row>
    <row r="56" spans="1:10" ht="30.75" customHeight="1" hidden="1">
      <c r="A56" s="126"/>
      <c r="B56" s="74"/>
      <c r="C56" s="32"/>
      <c r="D56" s="79"/>
      <c r="E56" s="53" t="e">
        <f t="shared" si="1"/>
        <v>#DIV/0!</v>
      </c>
      <c r="F56" s="79"/>
      <c r="G56" s="52" t="e">
        <f t="shared" si="0"/>
        <v>#DIV/0!</v>
      </c>
      <c r="I56" s="34"/>
      <c r="J56" s="15"/>
    </row>
    <row r="57" spans="1:10" ht="42.75" customHeight="1">
      <c r="A57" s="128" t="s">
        <v>263</v>
      </c>
      <c r="B57" s="74" t="s">
        <v>264</v>
      </c>
      <c r="C57" s="32">
        <v>15201</v>
      </c>
      <c r="D57" s="79">
        <v>2558.8</v>
      </c>
      <c r="E57" s="53">
        <f t="shared" si="1"/>
        <v>16.833103085323337</v>
      </c>
      <c r="F57" s="79">
        <v>3681.9</v>
      </c>
      <c r="G57" s="52">
        <f t="shared" si="0"/>
        <v>69.49672723322197</v>
      </c>
      <c r="I57" s="34"/>
      <c r="J57" s="15"/>
    </row>
    <row r="58" spans="1:10" ht="32.25" customHeight="1">
      <c r="A58" s="126" t="s">
        <v>301</v>
      </c>
      <c r="B58" s="116" t="s">
        <v>302</v>
      </c>
      <c r="C58" s="32">
        <v>3747.1</v>
      </c>
      <c r="D58" s="79">
        <v>1124.1</v>
      </c>
      <c r="E58" s="53">
        <f t="shared" si="1"/>
        <v>29.999199380854524</v>
      </c>
      <c r="F58" s="79"/>
      <c r="G58" s="52" t="e">
        <f t="shared" si="0"/>
        <v>#DIV/0!</v>
      </c>
      <c r="I58" s="34"/>
      <c r="J58" s="15"/>
    </row>
    <row r="59" spans="1:10" ht="0.75" customHeight="1">
      <c r="A59" s="127" t="s">
        <v>281</v>
      </c>
      <c r="B59" s="99" t="s">
        <v>282</v>
      </c>
      <c r="C59" s="32"/>
      <c r="D59" s="79"/>
      <c r="E59" s="53" t="e">
        <f t="shared" si="1"/>
        <v>#DIV/0!</v>
      </c>
      <c r="F59" s="79"/>
      <c r="G59" s="52"/>
      <c r="I59" s="34"/>
      <c r="J59" s="15"/>
    </row>
    <row r="60" spans="1:10" ht="24.75" customHeight="1">
      <c r="A60" s="127" t="s">
        <v>183</v>
      </c>
      <c r="B60" s="74" t="s">
        <v>171</v>
      </c>
      <c r="C60" s="32">
        <v>842</v>
      </c>
      <c r="D60" s="82">
        <v>842</v>
      </c>
      <c r="E60" s="53">
        <f t="shared" si="1"/>
        <v>100</v>
      </c>
      <c r="F60" s="82">
        <v>491.2</v>
      </c>
      <c r="G60" s="52">
        <f t="shared" si="0"/>
        <v>171.4169381107492</v>
      </c>
      <c r="I60" s="34"/>
      <c r="J60" s="15"/>
    </row>
    <row r="61" spans="1:10" ht="24.75" customHeight="1" hidden="1">
      <c r="A61" s="127" t="s">
        <v>280</v>
      </c>
      <c r="B61" s="99" t="s">
        <v>283</v>
      </c>
      <c r="C61" s="32"/>
      <c r="D61" s="82"/>
      <c r="E61" s="53" t="e">
        <f t="shared" si="1"/>
        <v>#DIV/0!</v>
      </c>
      <c r="F61" s="82"/>
      <c r="G61" s="52" t="e">
        <f t="shared" si="0"/>
        <v>#DIV/0!</v>
      </c>
      <c r="I61" s="34"/>
      <c r="J61" s="15"/>
    </row>
    <row r="62" spans="1:10" ht="24.75" customHeight="1">
      <c r="A62" s="127" t="s">
        <v>279</v>
      </c>
      <c r="B62" s="99" t="s">
        <v>284</v>
      </c>
      <c r="C62" s="32">
        <v>22706.7</v>
      </c>
      <c r="D62" s="82">
        <v>9812</v>
      </c>
      <c r="E62" s="53">
        <f t="shared" si="1"/>
        <v>43.21191542584347</v>
      </c>
      <c r="F62" s="82">
        <v>2000</v>
      </c>
      <c r="G62" s="52">
        <f t="shared" si="0"/>
        <v>490.59999999999997</v>
      </c>
      <c r="I62" s="34"/>
      <c r="J62" s="15"/>
    </row>
    <row r="63" spans="1:7" ht="22.5" customHeight="1">
      <c r="A63" s="127" t="s">
        <v>184</v>
      </c>
      <c r="B63" s="74" t="s">
        <v>172</v>
      </c>
      <c r="C63" s="32">
        <v>286.9</v>
      </c>
      <c r="D63" s="96">
        <v>286.9</v>
      </c>
      <c r="E63" s="53">
        <f t="shared" si="1"/>
        <v>100</v>
      </c>
      <c r="F63" s="96">
        <v>303.5</v>
      </c>
      <c r="G63" s="52">
        <f t="shared" si="0"/>
        <v>94.5304777594728</v>
      </c>
    </row>
    <row r="64" spans="1:7" ht="20.25" customHeight="1" hidden="1">
      <c r="A64" s="80" t="s">
        <v>184</v>
      </c>
      <c r="B64" s="74"/>
      <c r="C64" s="77"/>
      <c r="D64" s="77"/>
      <c r="E64" s="53" t="e">
        <f t="shared" si="1"/>
        <v>#DIV/0!</v>
      </c>
      <c r="F64" s="77"/>
      <c r="G64" s="52" t="e">
        <f t="shared" si="0"/>
        <v>#DIV/0!</v>
      </c>
    </row>
    <row r="65" spans="1:7" ht="45" hidden="1">
      <c r="A65" s="80" t="s">
        <v>186</v>
      </c>
      <c r="B65" s="81" t="s">
        <v>187</v>
      </c>
      <c r="C65" s="32"/>
      <c r="D65" s="32"/>
      <c r="E65" s="53" t="e">
        <f t="shared" si="1"/>
        <v>#DIV/0!</v>
      </c>
      <c r="F65" s="32"/>
      <c r="G65" s="52" t="e">
        <f t="shared" si="0"/>
        <v>#DIV/0!</v>
      </c>
    </row>
    <row r="66" spans="1:7" ht="45" hidden="1">
      <c r="A66" s="80" t="s">
        <v>188</v>
      </c>
      <c r="B66" s="81" t="s">
        <v>191</v>
      </c>
      <c r="C66" s="32"/>
      <c r="D66" s="32"/>
      <c r="E66" s="53" t="e">
        <f t="shared" si="1"/>
        <v>#DIV/0!</v>
      </c>
      <c r="F66" s="32"/>
      <c r="G66" s="52" t="e">
        <f t="shared" si="0"/>
        <v>#DIV/0!</v>
      </c>
    </row>
    <row r="67" spans="1:7" ht="45" hidden="1">
      <c r="A67" s="73" t="s">
        <v>231</v>
      </c>
      <c r="B67" s="74" t="s">
        <v>155</v>
      </c>
      <c r="C67" s="32"/>
      <c r="D67" s="32"/>
      <c r="E67" s="53"/>
      <c r="F67" s="32"/>
      <c r="G67" s="52" t="e">
        <f t="shared" si="0"/>
        <v>#DIV/0!</v>
      </c>
    </row>
    <row r="68" spans="1:7" ht="45" hidden="1">
      <c r="A68" s="80" t="s">
        <v>232</v>
      </c>
      <c r="B68" s="74" t="s">
        <v>233</v>
      </c>
      <c r="C68" s="32"/>
      <c r="D68" s="32"/>
      <c r="E68" s="53" t="e">
        <f t="shared" si="1"/>
        <v>#DIV/0!</v>
      </c>
      <c r="F68" s="32"/>
      <c r="G68" s="52" t="e">
        <f t="shared" si="0"/>
        <v>#DIV/0!</v>
      </c>
    </row>
    <row r="69" spans="1:7" ht="45.75" customHeight="1" hidden="1">
      <c r="A69" s="80" t="s">
        <v>189</v>
      </c>
      <c r="B69" s="74" t="s">
        <v>155</v>
      </c>
      <c r="C69" s="32"/>
      <c r="D69" s="94"/>
      <c r="E69" s="53" t="e">
        <f t="shared" si="1"/>
        <v>#DIV/0!</v>
      </c>
      <c r="F69" s="94"/>
      <c r="G69" s="52" t="e">
        <f t="shared" si="0"/>
        <v>#DIV/0!</v>
      </c>
    </row>
    <row r="70" spans="1:7" ht="38.25" customHeight="1" hidden="1">
      <c r="A70" s="80" t="s">
        <v>230</v>
      </c>
      <c r="B70" s="74" t="s">
        <v>174</v>
      </c>
      <c r="C70" s="79"/>
      <c r="D70" s="53"/>
      <c r="E70" s="53" t="e">
        <f t="shared" si="1"/>
        <v>#DIV/0!</v>
      </c>
      <c r="F70" s="53"/>
      <c r="G70" s="52" t="e">
        <f t="shared" si="0"/>
        <v>#DIV/0!</v>
      </c>
    </row>
    <row r="71" spans="1:7" ht="78" customHeight="1">
      <c r="A71" s="80" t="s">
        <v>190</v>
      </c>
      <c r="B71" s="81" t="s">
        <v>192</v>
      </c>
      <c r="C71" s="32">
        <v>37801</v>
      </c>
      <c r="D71" s="32">
        <v>3869</v>
      </c>
      <c r="E71" s="53">
        <f t="shared" si="1"/>
        <v>10.235178963519484</v>
      </c>
      <c r="F71" s="32">
        <v>2746.4</v>
      </c>
      <c r="G71" s="52">
        <f t="shared" si="0"/>
        <v>140.8753277017186</v>
      </c>
    </row>
    <row r="72" spans="1:7" ht="23.25" customHeight="1" hidden="1">
      <c r="A72" s="54"/>
      <c r="B72" s="27"/>
      <c r="C72" s="32"/>
      <c r="D72" s="32"/>
      <c r="E72" s="53" t="e">
        <f t="shared" si="1"/>
        <v>#DIV/0!</v>
      </c>
      <c r="F72" s="32"/>
      <c r="G72" s="52" t="e">
        <f t="shared" si="0"/>
        <v>#DIV/0!</v>
      </c>
    </row>
    <row r="73" spans="1:7" ht="24" customHeight="1" hidden="1">
      <c r="A73" s="65"/>
      <c r="B73" s="33"/>
      <c r="C73" s="32"/>
      <c r="D73" s="32"/>
      <c r="E73" s="53" t="e">
        <f t="shared" si="1"/>
        <v>#DIV/0!</v>
      </c>
      <c r="F73" s="32"/>
      <c r="G73" s="52" t="e">
        <f t="shared" si="0"/>
        <v>#DIV/0!</v>
      </c>
    </row>
    <row r="74" spans="1:7" ht="27.75" customHeight="1" hidden="1">
      <c r="A74" s="65"/>
      <c r="B74" s="33"/>
      <c r="C74" s="32"/>
      <c r="D74" s="53"/>
      <c r="E74" s="53" t="e">
        <f t="shared" si="1"/>
        <v>#DIV/0!</v>
      </c>
      <c r="F74" s="53"/>
      <c r="G74" s="52" t="e">
        <f t="shared" si="0"/>
        <v>#DIV/0!</v>
      </c>
    </row>
    <row r="75" spans="1:7" ht="19.5" hidden="1">
      <c r="A75" s="80"/>
      <c r="B75" s="74"/>
      <c r="C75" s="79"/>
      <c r="D75" s="53"/>
      <c r="E75" s="53" t="e">
        <f t="shared" si="1"/>
        <v>#DIV/0!</v>
      </c>
      <c r="F75" s="53"/>
      <c r="G75" s="52" t="e">
        <f t="shared" si="0"/>
        <v>#DIV/0!</v>
      </c>
    </row>
    <row r="76" spans="1:7" ht="19.5" hidden="1">
      <c r="A76" s="84"/>
      <c r="B76" s="83"/>
      <c r="C76" s="79"/>
      <c r="D76" s="53"/>
      <c r="E76" s="53" t="e">
        <f t="shared" si="1"/>
        <v>#DIV/0!</v>
      </c>
      <c r="F76" s="53"/>
      <c r="G76" s="52" t="e">
        <f t="shared" si="0"/>
        <v>#DIV/0!</v>
      </c>
    </row>
    <row r="77" spans="1:7" ht="19.5" hidden="1">
      <c r="A77" s="84"/>
      <c r="B77" s="83"/>
      <c r="C77" s="79"/>
      <c r="D77" s="53"/>
      <c r="E77" s="53" t="e">
        <f t="shared" si="1"/>
        <v>#DIV/0!</v>
      </c>
      <c r="F77" s="53"/>
      <c r="G77" s="52" t="e">
        <f t="shared" si="0"/>
        <v>#DIV/0!</v>
      </c>
    </row>
    <row r="78" spans="1:7" ht="19.5" hidden="1">
      <c r="A78" s="80"/>
      <c r="B78" s="83"/>
      <c r="C78" s="79"/>
      <c r="D78" s="53"/>
      <c r="E78" s="53" t="e">
        <f t="shared" si="1"/>
        <v>#DIV/0!</v>
      </c>
      <c r="F78" s="53"/>
      <c r="G78" s="52" t="e">
        <f t="shared" si="0"/>
        <v>#DIV/0!</v>
      </c>
    </row>
    <row r="79" spans="1:7" ht="33" customHeight="1" hidden="1">
      <c r="A79" s="65"/>
      <c r="B79" s="74"/>
      <c r="C79" s="78"/>
      <c r="D79" s="53"/>
      <c r="E79" s="53" t="e">
        <f t="shared" si="1"/>
        <v>#DIV/0!</v>
      </c>
      <c r="F79" s="53"/>
      <c r="G79" s="52" t="e">
        <f t="shared" si="0"/>
        <v>#DIV/0!</v>
      </c>
    </row>
    <row r="80" spans="1:7" ht="19.5" hidden="1">
      <c r="A80" s="73" t="s">
        <v>173</v>
      </c>
      <c r="B80" s="33"/>
      <c r="C80" s="32"/>
      <c r="D80" s="77"/>
      <c r="E80" s="53" t="e">
        <f t="shared" si="1"/>
        <v>#DIV/0!</v>
      </c>
      <c r="F80" s="77"/>
      <c r="G80" s="52" t="e">
        <f aca="true" t="shared" si="2" ref="G80:G134">D80/F80*100</f>
        <v>#DIV/0!</v>
      </c>
    </row>
    <row r="81" spans="1:7" ht="21.75" customHeight="1" hidden="1">
      <c r="A81" s="65"/>
      <c r="B81" s="56"/>
      <c r="C81" s="32"/>
      <c r="D81" s="53"/>
      <c r="E81" s="53" t="e">
        <f t="shared" si="1"/>
        <v>#DIV/0!</v>
      </c>
      <c r="F81" s="53"/>
      <c r="G81" s="52" t="e">
        <f t="shared" si="2"/>
        <v>#DIV/0!</v>
      </c>
    </row>
    <row r="82" spans="1:7" ht="35.25" customHeight="1">
      <c r="A82" s="80" t="s">
        <v>234</v>
      </c>
      <c r="B82" s="74" t="s">
        <v>235</v>
      </c>
      <c r="C82" s="32">
        <v>13500</v>
      </c>
      <c r="D82" s="53">
        <v>4050</v>
      </c>
      <c r="E82" s="53">
        <f aca="true" t="shared" si="3" ref="E82:E134">D82/C82*100</f>
        <v>30</v>
      </c>
      <c r="F82" s="53">
        <v>2940</v>
      </c>
      <c r="G82" s="52">
        <f t="shared" si="2"/>
        <v>137.75510204081633</v>
      </c>
    </row>
    <row r="83" spans="1:7" ht="30.75" customHeight="1">
      <c r="A83" s="80" t="s">
        <v>236</v>
      </c>
      <c r="B83" s="74" t="s">
        <v>237</v>
      </c>
      <c r="C83" s="32">
        <v>3918.9</v>
      </c>
      <c r="D83" s="53">
        <v>775.7</v>
      </c>
      <c r="E83" s="53">
        <f t="shared" si="3"/>
        <v>19.793819694301973</v>
      </c>
      <c r="F83" s="53">
        <v>775.8</v>
      </c>
      <c r="G83" s="52">
        <f t="shared" si="2"/>
        <v>99.98711007991751</v>
      </c>
    </row>
    <row r="84" spans="1:7" ht="12" customHeight="1" hidden="1">
      <c r="A84" s="80" t="s">
        <v>244</v>
      </c>
      <c r="B84" s="74" t="s">
        <v>246</v>
      </c>
      <c r="C84" s="32"/>
      <c r="D84" s="53"/>
      <c r="E84" s="53" t="e">
        <f t="shared" si="3"/>
        <v>#DIV/0!</v>
      </c>
      <c r="F84" s="53"/>
      <c r="G84" s="52" t="e">
        <f t="shared" si="2"/>
        <v>#DIV/0!</v>
      </c>
    </row>
    <row r="85" spans="1:7" ht="23.25" customHeight="1" hidden="1">
      <c r="A85" s="80" t="s">
        <v>245</v>
      </c>
      <c r="B85" s="74" t="s">
        <v>247</v>
      </c>
      <c r="C85" s="32"/>
      <c r="D85" s="53"/>
      <c r="E85" s="53" t="e">
        <f t="shared" si="3"/>
        <v>#DIV/0!</v>
      </c>
      <c r="F85" s="53"/>
      <c r="G85" s="52" t="e">
        <f t="shared" si="2"/>
        <v>#DIV/0!</v>
      </c>
    </row>
    <row r="86" spans="1:7" ht="41.25" customHeight="1" hidden="1">
      <c r="A86" s="80" t="s">
        <v>257</v>
      </c>
      <c r="B86" s="74" t="s">
        <v>260</v>
      </c>
      <c r="C86" s="32"/>
      <c r="D86" s="53"/>
      <c r="E86" s="53" t="e">
        <f t="shared" si="3"/>
        <v>#DIV/0!</v>
      </c>
      <c r="F86" s="53"/>
      <c r="G86" s="52" t="e">
        <f t="shared" si="2"/>
        <v>#DIV/0!</v>
      </c>
    </row>
    <row r="87" spans="1:7" ht="44.25" customHeight="1">
      <c r="A87" s="80" t="s">
        <v>258</v>
      </c>
      <c r="B87" s="74" t="s">
        <v>261</v>
      </c>
      <c r="C87" s="32">
        <v>13729</v>
      </c>
      <c r="D87" s="53">
        <v>2606.5</v>
      </c>
      <c r="E87" s="53">
        <f t="shared" si="3"/>
        <v>18.985359458081433</v>
      </c>
      <c r="F87" s="53">
        <v>775.8</v>
      </c>
      <c r="G87" s="52">
        <f t="shared" si="2"/>
        <v>335.9757669502449</v>
      </c>
    </row>
    <row r="88" spans="1:7" ht="35.25" customHeight="1">
      <c r="A88" s="80" t="s">
        <v>259</v>
      </c>
      <c r="B88" s="74" t="s">
        <v>262</v>
      </c>
      <c r="C88" s="32">
        <v>156.6</v>
      </c>
      <c r="D88" s="53"/>
      <c r="E88" s="53">
        <f t="shared" si="3"/>
        <v>0</v>
      </c>
      <c r="F88" s="53"/>
      <c r="G88" s="52" t="e">
        <f t="shared" si="2"/>
        <v>#DIV/0!</v>
      </c>
    </row>
    <row r="89" spans="1:7" ht="35.25" customHeight="1">
      <c r="A89" s="115" t="s">
        <v>303</v>
      </c>
      <c r="B89" s="116" t="s">
        <v>304</v>
      </c>
      <c r="C89" s="32">
        <v>3000</v>
      </c>
      <c r="D89" s="53"/>
      <c r="E89" s="53">
        <f t="shared" si="3"/>
        <v>0</v>
      </c>
      <c r="F89" s="53"/>
      <c r="G89" s="52" t="e">
        <f t="shared" si="2"/>
        <v>#DIV/0!</v>
      </c>
    </row>
    <row r="90" spans="1:7" ht="35.25" customHeight="1">
      <c r="A90" s="115" t="s">
        <v>305</v>
      </c>
      <c r="B90" s="116" t="s">
        <v>306</v>
      </c>
      <c r="C90" s="32">
        <v>556.1</v>
      </c>
      <c r="D90" s="53"/>
      <c r="E90" s="53">
        <f t="shared" si="3"/>
        <v>0</v>
      </c>
      <c r="F90" s="53"/>
      <c r="G90" s="52" t="e">
        <f t="shared" si="2"/>
        <v>#DIV/0!</v>
      </c>
    </row>
    <row r="91" spans="1:7" ht="0.75" customHeight="1">
      <c r="A91" s="80" t="s">
        <v>285</v>
      </c>
      <c r="B91" s="99" t="s">
        <v>286</v>
      </c>
      <c r="C91" s="32"/>
      <c r="D91" s="53"/>
      <c r="E91" s="53" t="e">
        <f t="shared" si="3"/>
        <v>#DIV/0!</v>
      </c>
      <c r="F91" s="53"/>
      <c r="G91" s="52"/>
    </row>
    <row r="92" spans="1:8" s="15" customFormat="1" ht="31.5">
      <c r="A92" s="70"/>
      <c r="B92" s="35" t="s">
        <v>178</v>
      </c>
      <c r="C92" s="48">
        <v>449235.5</v>
      </c>
      <c r="D92" s="48">
        <v>99589.7</v>
      </c>
      <c r="E92" s="49">
        <f t="shared" si="3"/>
        <v>22.168706613791652</v>
      </c>
      <c r="F92" s="48">
        <v>90828.4</v>
      </c>
      <c r="G92" s="51">
        <f t="shared" si="2"/>
        <v>109.64599178230598</v>
      </c>
      <c r="H92" s="42"/>
    </row>
    <row r="93" spans="1:8" s="15" customFormat="1" ht="21" customHeight="1">
      <c r="A93" s="71" t="s">
        <v>169</v>
      </c>
      <c r="B93" s="31"/>
      <c r="C93" s="48">
        <v>426273.4</v>
      </c>
      <c r="D93" s="48">
        <v>93938.6</v>
      </c>
      <c r="E93" s="53">
        <f t="shared" si="3"/>
        <v>22.03717144912162</v>
      </c>
      <c r="F93" s="48">
        <v>85144.2</v>
      </c>
      <c r="G93" s="52">
        <f t="shared" si="2"/>
        <v>110.32883038421879</v>
      </c>
      <c r="H93" s="42"/>
    </row>
    <row r="94" spans="1:8" s="15" customFormat="1" ht="21" customHeight="1">
      <c r="A94" s="85" t="s">
        <v>193</v>
      </c>
      <c r="B94" s="86" t="s">
        <v>162</v>
      </c>
      <c r="C94" s="117">
        <v>323160.5</v>
      </c>
      <c r="D94" s="118">
        <v>68037.18</v>
      </c>
      <c r="E94" s="129">
        <f t="shared" si="3"/>
        <v>21.053680756156766</v>
      </c>
      <c r="F94" s="98">
        <v>61111.7</v>
      </c>
      <c r="G94" s="130">
        <f t="shared" si="2"/>
        <v>111.33249443232638</v>
      </c>
      <c r="H94" s="42"/>
    </row>
    <row r="95" spans="1:7" ht="34.5" customHeight="1">
      <c r="A95" s="85" t="s">
        <v>201</v>
      </c>
      <c r="B95" s="86" t="s">
        <v>163</v>
      </c>
      <c r="C95" s="117">
        <v>787.9</v>
      </c>
      <c r="D95" s="118">
        <v>129.66828</v>
      </c>
      <c r="E95" s="129">
        <f t="shared" si="3"/>
        <v>16.457453991623304</v>
      </c>
      <c r="F95" s="98">
        <v>128.8</v>
      </c>
      <c r="G95" s="130">
        <f t="shared" si="2"/>
        <v>100.67413043478261</v>
      </c>
    </row>
    <row r="96" spans="1:7" ht="40.5" customHeight="1">
      <c r="A96" s="85" t="s">
        <v>202</v>
      </c>
      <c r="B96" s="86" t="s">
        <v>164</v>
      </c>
      <c r="C96" s="117">
        <v>2249.3</v>
      </c>
      <c r="D96" s="118">
        <v>562.2</v>
      </c>
      <c r="E96" s="129">
        <f t="shared" si="3"/>
        <v>24.994442715511493</v>
      </c>
      <c r="F96" s="98">
        <v>602.7</v>
      </c>
      <c r="G96" s="130">
        <f t="shared" si="2"/>
        <v>93.28023892483823</v>
      </c>
    </row>
    <row r="97" spans="1:7" ht="44.25" customHeight="1">
      <c r="A97" s="85" t="s">
        <v>203</v>
      </c>
      <c r="B97" s="86" t="s">
        <v>195</v>
      </c>
      <c r="C97" s="117">
        <v>394</v>
      </c>
      <c r="D97" s="118">
        <v>81.15626</v>
      </c>
      <c r="E97" s="129">
        <f t="shared" si="3"/>
        <v>20.598035532994924</v>
      </c>
      <c r="F97" s="98">
        <v>71.6</v>
      </c>
      <c r="G97" s="130">
        <f t="shared" si="2"/>
        <v>113.34673184357544</v>
      </c>
    </row>
    <row r="98" spans="1:7" ht="51.75" customHeight="1">
      <c r="A98" s="85" t="s">
        <v>204</v>
      </c>
      <c r="B98" s="86" t="s">
        <v>196</v>
      </c>
      <c r="C98" s="117">
        <v>1181.9</v>
      </c>
      <c r="D98" s="118">
        <v>254.314</v>
      </c>
      <c r="E98" s="129">
        <f t="shared" si="3"/>
        <v>21.517387257805225</v>
      </c>
      <c r="F98" s="98">
        <v>200.1</v>
      </c>
      <c r="G98" s="130">
        <f t="shared" si="2"/>
        <v>127.09345327336332</v>
      </c>
    </row>
    <row r="99" spans="1:7" ht="57">
      <c r="A99" s="85" t="s">
        <v>205</v>
      </c>
      <c r="B99" s="86" t="s">
        <v>166</v>
      </c>
      <c r="C99" s="117">
        <v>1575.8</v>
      </c>
      <c r="D99" s="118">
        <v>330.8929</v>
      </c>
      <c r="E99" s="129">
        <f t="shared" si="3"/>
        <v>20.99840715826882</v>
      </c>
      <c r="F99" s="98">
        <v>247.9</v>
      </c>
      <c r="G99" s="130">
        <f t="shared" si="2"/>
        <v>133.47837837837838</v>
      </c>
    </row>
    <row r="100" spans="1:7" ht="45.75" customHeight="1">
      <c r="A100" s="85" t="s">
        <v>206</v>
      </c>
      <c r="B100" s="86" t="s">
        <v>167</v>
      </c>
      <c r="C100" s="117">
        <v>0</v>
      </c>
      <c r="D100" s="118">
        <v>0</v>
      </c>
      <c r="E100" s="129" t="e">
        <f t="shared" si="3"/>
        <v>#DIV/0!</v>
      </c>
      <c r="F100" s="98">
        <v>113.4</v>
      </c>
      <c r="G100" s="130">
        <f t="shared" si="2"/>
        <v>0</v>
      </c>
    </row>
    <row r="101" spans="1:7" ht="36.75" customHeight="1">
      <c r="A101" s="85" t="s">
        <v>207</v>
      </c>
      <c r="B101" s="86" t="s">
        <v>197</v>
      </c>
      <c r="C101" s="117">
        <v>242.3</v>
      </c>
      <c r="D101" s="118">
        <v>60.502</v>
      </c>
      <c r="E101" s="129">
        <f t="shared" si="3"/>
        <v>24.969872059430458</v>
      </c>
      <c r="F101" s="98">
        <v>46.7</v>
      </c>
      <c r="G101" s="130">
        <f t="shared" si="2"/>
        <v>129.55460385438974</v>
      </c>
    </row>
    <row r="102" spans="1:7" ht="54.75" customHeight="1">
      <c r="A102" s="85" t="s">
        <v>208</v>
      </c>
      <c r="B102" s="86" t="s">
        <v>161</v>
      </c>
      <c r="C102" s="117">
        <v>4769.3</v>
      </c>
      <c r="D102" s="118">
        <v>945.06241</v>
      </c>
      <c r="E102" s="129">
        <f t="shared" si="3"/>
        <v>19.81553708091334</v>
      </c>
      <c r="F102" s="98">
        <v>785.2</v>
      </c>
      <c r="G102" s="130">
        <f t="shared" si="2"/>
        <v>120.35945109526234</v>
      </c>
    </row>
    <row r="103" spans="1:7" ht="47.25" customHeight="1">
      <c r="A103" s="85" t="s">
        <v>209</v>
      </c>
      <c r="B103" s="86" t="s">
        <v>168</v>
      </c>
      <c r="C103" s="97"/>
      <c r="D103" s="98"/>
      <c r="E103" s="53" t="e">
        <f t="shared" si="3"/>
        <v>#DIV/0!</v>
      </c>
      <c r="F103" s="98">
        <v>28.8</v>
      </c>
      <c r="G103" s="130">
        <f t="shared" si="2"/>
        <v>0</v>
      </c>
    </row>
    <row r="104" spans="1:7" ht="51" customHeight="1">
      <c r="A104" s="85" t="s">
        <v>210</v>
      </c>
      <c r="B104" s="86" t="s">
        <v>165</v>
      </c>
      <c r="C104" s="117">
        <v>14106.5</v>
      </c>
      <c r="D104" s="118">
        <v>6574.08686</v>
      </c>
      <c r="E104" s="53">
        <f t="shared" si="3"/>
        <v>46.603245737780455</v>
      </c>
      <c r="F104" s="98">
        <v>6637.5</v>
      </c>
      <c r="G104" s="130">
        <f t="shared" si="2"/>
        <v>99.04462312617703</v>
      </c>
    </row>
    <row r="105" spans="1:7" ht="54" customHeight="1">
      <c r="A105" s="85" t="s">
        <v>211</v>
      </c>
      <c r="B105" s="86" t="s">
        <v>198</v>
      </c>
      <c r="C105" s="117">
        <v>6149.8</v>
      </c>
      <c r="D105" s="118">
        <v>1556.4423</v>
      </c>
      <c r="E105" s="53">
        <f t="shared" si="3"/>
        <v>25.308827929363552</v>
      </c>
      <c r="F105" s="98">
        <v>1405.4</v>
      </c>
      <c r="G105" s="130">
        <f t="shared" si="2"/>
        <v>110.74728191262273</v>
      </c>
    </row>
    <row r="106" spans="1:7" ht="57">
      <c r="A106" s="85" t="s">
        <v>212</v>
      </c>
      <c r="B106" s="86" t="s">
        <v>199</v>
      </c>
      <c r="C106" s="117">
        <v>1423.9</v>
      </c>
      <c r="D106" s="118">
        <v>327.4523</v>
      </c>
      <c r="E106" s="53">
        <f t="shared" si="3"/>
        <v>22.996860734602144</v>
      </c>
      <c r="F106" s="98">
        <v>297.7</v>
      </c>
      <c r="G106" s="130">
        <f t="shared" si="2"/>
        <v>109.99405441719851</v>
      </c>
    </row>
    <row r="107" spans="1:7" ht="57">
      <c r="A107" s="85" t="s">
        <v>213</v>
      </c>
      <c r="B107" s="86" t="s">
        <v>200</v>
      </c>
      <c r="C107" s="117">
        <v>234.7</v>
      </c>
      <c r="D107" s="118">
        <v>55.11661</v>
      </c>
      <c r="E107" s="53">
        <f t="shared" si="3"/>
        <v>23.483855986365576</v>
      </c>
      <c r="F107" s="98">
        <v>45.3</v>
      </c>
      <c r="G107" s="130">
        <f t="shared" si="2"/>
        <v>121.67022075055189</v>
      </c>
    </row>
    <row r="108" spans="1:7" ht="33" customHeight="1">
      <c r="A108" s="85" t="s">
        <v>214</v>
      </c>
      <c r="B108" s="86" t="s">
        <v>194</v>
      </c>
      <c r="C108" s="117">
        <v>69659.8476</v>
      </c>
      <c r="D108" s="118">
        <v>14882.02475</v>
      </c>
      <c r="E108" s="129">
        <f t="shared" si="3"/>
        <v>21.363849136528977</v>
      </c>
      <c r="F108" s="98">
        <v>13421.4</v>
      </c>
      <c r="G108" s="130">
        <f t="shared" si="2"/>
        <v>110.8828046999568</v>
      </c>
    </row>
    <row r="109" spans="1:7" ht="49.5" customHeight="1">
      <c r="A109" s="85" t="s">
        <v>238</v>
      </c>
      <c r="B109" s="86" t="s">
        <v>239</v>
      </c>
      <c r="C109" s="117">
        <v>43.3</v>
      </c>
      <c r="D109" s="118">
        <v>0</v>
      </c>
      <c r="E109" s="129">
        <f t="shared" si="3"/>
        <v>0</v>
      </c>
      <c r="F109" s="98"/>
      <c r="G109" s="130" t="e">
        <f t="shared" si="2"/>
        <v>#DIV/0!</v>
      </c>
    </row>
    <row r="110" spans="1:7" ht="60" customHeight="1">
      <c r="A110" s="73" t="s">
        <v>265</v>
      </c>
      <c r="B110" s="74" t="s">
        <v>266</v>
      </c>
      <c r="C110" s="117">
        <v>104.8</v>
      </c>
      <c r="D110" s="118">
        <v>103.25</v>
      </c>
      <c r="E110" s="129">
        <f t="shared" si="3"/>
        <v>98.52099236641222</v>
      </c>
      <c r="F110" s="98"/>
      <c r="G110" s="130" t="e">
        <f t="shared" si="2"/>
        <v>#DIV/0!</v>
      </c>
    </row>
    <row r="111" spans="1:7" ht="60" customHeight="1">
      <c r="A111" s="115" t="s">
        <v>307</v>
      </c>
      <c r="B111" s="116" t="s">
        <v>308</v>
      </c>
      <c r="C111" s="117">
        <v>189.6</v>
      </c>
      <c r="D111" s="118">
        <v>39.255</v>
      </c>
      <c r="E111" s="129">
        <f t="shared" si="3"/>
        <v>20.704113924050635</v>
      </c>
      <c r="F111" s="98"/>
      <c r="G111" s="130" t="e">
        <f t="shared" si="2"/>
        <v>#DIV/0!</v>
      </c>
    </row>
    <row r="112" spans="1:7" ht="42" customHeight="1">
      <c r="A112" s="115" t="s">
        <v>309</v>
      </c>
      <c r="B112" s="116" t="s">
        <v>310</v>
      </c>
      <c r="C112" s="117">
        <v>8.8</v>
      </c>
      <c r="D112" s="118">
        <v>0</v>
      </c>
      <c r="E112" s="129">
        <f t="shared" si="3"/>
        <v>0</v>
      </c>
      <c r="F112" s="98"/>
      <c r="G112" s="130" t="e">
        <f t="shared" si="2"/>
        <v>#DIV/0!</v>
      </c>
    </row>
    <row r="113" spans="1:7" ht="45.75">
      <c r="A113" s="73" t="s">
        <v>267</v>
      </c>
      <c r="B113" s="74" t="s">
        <v>268</v>
      </c>
      <c r="C113" s="117">
        <v>22953.3</v>
      </c>
      <c r="D113" s="118">
        <v>5651.04733</v>
      </c>
      <c r="E113" s="129">
        <f t="shared" si="3"/>
        <v>24.619759816671245</v>
      </c>
      <c r="F113" s="98">
        <v>5684.2</v>
      </c>
      <c r="G113" s="130">
        <f t="shared" si="2"/>
        <v>99.41675750325464</v>
      </c>
    </row>
    <row r="114" spans="1:7" ht="30.75" customHeight="1" hidden="1">
      <c r="A114" s="73" t="s">
        <v>269</v>
      </c>
      <c r="B114" s="74" t="s">
        <v>270</v>
      </c>
      <c r="C114" s="97"/>
      <c r="D114" s="98"/>
      <c r="E114" s="53" t="e">
        <f t="shared" si="3"/>
        <v>#DIV/0!</v>
      </c>
      <c r="F114" s="98"/>
      <c r="G114" s="130" t="e">
        <f t="shared" si="2"/>
        <v>#DIV/0!</v>
      </c>
    </row>
    <row r="115" spans="1:7" ht="0.75" customHeight="1" hidden="1">
      <c r="A115" s="67"/>
      <c r="B115" s="27" t="s">
        <v>252</v>
      </c>
      <c r="C115" s="32"/>
      <c r="D115" s="32"/>
      <c r="E115" s="53" t="e">
        <f t="shared" si="3"/>
        <v>#DIV/0!</v>
      </c>
      <c r="F115" s="32"/>
      <c r="G115" s="130" t="e">
        <f t="shared" si="2"/>
        <v>#DIV/0!</v>
      </c>
    </row>
    <row r="116" spans="1:7" ht="0.75" customHeight="1" hidden="1">
      <c r="A116" s="93" t="s">
        <v>143</v>
      </c>
      <c r="B116" s="92" t="s">
        <v>144</v>
      </c>
      <c r="C116" s="32"/>
      <c r="D116" s="95"/>
      <c r="E116" s="53" t="e">
        <f t="shared" si="3"/>
        <v>#DIV/0!</v>
      </c>
      <c r="F116" s="95"/>
      <c r="G116" s="130" t="e">
        <f t="shared" si="2"/>
        <v>#DIV/0!</v>
      </c>
    </row>
    <row r="117" spans="1:7" ht="19.5">
      <c r="A117" s="66"/>
      <c r="B117" s="36" t="s">
        <v>145</v>
      </c>
      <c r="C117" s="104">
        <v>24383.5</v>
      </c>
      <c r="D117" s="104">
        <v>4967.8</v>
      </c>
      <c r="E117" s="49">
        <f t="shared" si="3"/>
        <v>20.373613304078578</v>
      </c>
      <c r="F117" s="104">
        <v>2422.6</v>
      </c>
      <c r="G117" s="131">
        <f t="shared" si="2"/>
        <v>205.06067860975813</v>
      </c>
    </row>
    <row r="118" spans="1:7" ht="45.75" customHeight="1">
      <c r="A118" s="72" t="s">
        <v>156</v>
      </c>
      <c r="B118" s="74" t="s">
        <v>157</v>
      </c>
      <c r="C118" s="123">
        <v>11121.3</v>
      </c>
      <c r="D118" s="123">
        <v>1844.7</v>
      </c>
      <c r="E118" s="53">
        <f t="shared" si="3"/>
        <v>16.58708963880122</v>
      </c>
      <c r="F118" s="100">
        <v>715.8</v>
      </c>
      <c r="G118" s="130">
        <f t="shared" si="2"/>
        <v>257.7116512992456</v>
      </c>
    </row>
    <row r="119" spans="1:7" ht="32.25" customHeight="1">
      <c r="A119" s="80" t="s">
        <v>215</v>
      </c>
      <c r="B119" s="74" t="s">
        <v>158</v>
      </c>
      <c r="C119" s="123">
        <v>11121.3</v>
      </c>
      <c r="D119" s="123">
        <v>1844.7</v>
      </c>
      <c r="E119" s="53">
        <f t="shared" si="3"/>
        <v>16.58708963880122</v>
      </c>
      <c r="F119" s="100">
        <v>715.8</v>
      </c>
      <c r="G119" s="130">
        <f t="shared" si="2"/>
        <v>257.7116512992456</v>
      </c>
    </row>
    <row r="120" spans="1:7" ht="46.5" customHeight="1">
      <c r="A120" s="115" t="s">
        <v>311</v>
      </c>
      <c r="B120" s="116" t="s">
        <v>312</v>
      </c>
      <c r="C120" s="124">
        <v>4598.3</v>
      </c>
      <c r="D120" s="125">
        <v>1094.24579</v>
      </c>
      <c r="E120" s="53">
        <f t="shared" si="3"/>
        <v>23.79674640628058</v>
      </c>
      <c r="F120" s="100"/>
      <c r="G120" s="130" t="e">
        <f t="shared" si="2"/>
        <v>#DIV/0!</v>
      </c>
    </row>
    <row r="121" spans="1:7" ht="30.75" customHeight="1">
      <c r="A121" s="119" t="s">
        <v>314</v>
      </c>
      <c r="B121" s="120" t="s">
        <v>313</v>
      </c>
      <c r="C121" s="100">
        <v>8663.9</v>
      </c>
      <c r="D121" s="100">
        <v>2028.8</v>
      </c>
      <c r="E121" s="53">
        <f t="shared" si="3"/>
        <v>23.416706102332668</v>
      </c>
      <c r="F121" s="100">
        <f>SUM(F123:F132)</f>
        <v>1706.7</v>
      </c>
      <c r="G121" s="130">
        <f t="shared" si="2"/>
        <v>118.87267826800256</v>
      </c>
    </row>
    <row r="122" spans="1:7" ht="42" customHeight="1">
      <c r="A122" s="121" t="s">
        <v>315</v>
      </c>
      <c r="B122" s="122" t="s">
        <v>316</v>
      </c>
      <c r="C122" s="100">
        <v>100</v>
      </c>
      <c r="D122" s="100"/>
      <c r="E122" s="53">
        <f t="shared" si="3"/>
        <v>0</v>
      </c>
      <c r="F122" s="100"/>
      <c r="G122" s="130" t="e">
        <f t="shared" si="2"/>
        <v>#DIV/0!</v>
      </c>
    </row>
    <row r="123" spans="1:7" ht="45.75" customHeight="1">
      <c r="A123" s="73" t="s">
        <v>271</v>
      </c>
      <c r="B123" s="74" t="s">
        <v>175</v>
      </c>
      <c r="C123" s="100">
        <v>632.1</v>
      </c>
      <c r="D123" s="100"/>
      <c r="E123" s="53">
        <f t="shared" si="3"/>
        <v>0</v>
      </c>
      <c r="F123" s="100"/>
      <c r="G123" s="130" t="e">
        <f t="shared" si="2"/>
        <v>#DIV/0!</v>
      </c>
    </row>
    <row r="124" spans="1:7" ht="38.25" customHeight="1" hidden="1">
      <c r="A124" s="80" t="s">
        <v>216</v>
      </c>
      <c r="B124" s="81" t="s">
        <v>219</v>
      </c>
      <c r="C124" s="100"/>
      <c r="D124" s="101"/>
      <c r="E124" s="53" t="e">
        <f t="shared" si="3"/>
        <v>#DIV/0!</v>
      </c>
      <c r="F124" s="101"/>
      <c r="G124" s="130" t="e">
        <f t="shared" si="2"/>
        <v>#DIV/0!</v>
      </c>
    </row>
    <row r="125" spans="1:7" ht="38.25" customHeight="1" hidden="1">
      <c r="A125" s="80" t="s">
        <v>242</v>
      </c>
      <c r="B125" s="74" t="s">
        <v>243</v>
      </c>
      <c r="C125" s="100"/>
      <c r="D125" s="101"/>
      <c r="E125" s="53" t="e">
        <f t="shared" si="3"/>
        <v>#DIV/0!</v>
      </c>
      <c r="F125" s="101"/>
      <c r="G125" s="130" t="e">
        <f t="shared" si="2"/>
        <v>#DIV/0!</v>
      </c>
    </row>
    <row r="126" spans="1:7" ht="35.25" customHeight="1" hidden="1">
      <c r="A126" s="80" t="s">
        <v>217</v>
      </c>
      <c r="B126" s="74" t="s">
        <v>175</v>
      </c>
      <c r="C126" s="100"/>
      <c r="D126" s="101"/>
      <c r="E126" s="53" t="e">
        <f t="shared" si="3"/>
        <v>#DIV/0!</v>
      </c>
      <c r="F126" s="101"/>
      <c r="G126" s="130" t="e">
        <f t="shared" si="2"/>
        <v>#DIV/0!</v>
      </c>
    </row>
    <row r="127" spans="1:7" ht="19.5" hidden="1">
      <c r="A127" s="80" t="s">
        <v>217</v>
      </c>
      <c r="C127" s="102"/>
      <c r="D127" s="101"/>
      <c r="E127" s="53" t="e">
        <f t="shared" si="3"/>
        <v>#DIV/0!</v>
      </c>
      <c r="F127" s="101"/>
      <c r="G127" s="130" t="e">
        <f t="shared" si="2"/>
        <v>#DIV/0!</v>
      </c>
    </row>
    <row r="128" spans="1:7" ht="45.75" hidden="1">
      <c r="A128" s="80" t="s">
        <v>240</v>
      </c>
      <c r="B128" s="74" t="s">
        <v>241</v>
      </c>
      <c r="C128" s="102"/>
      <c r="D128" s="101"/>
      <c r="E128" s="53" t="e">
        <f t="shared" si="3"/>
        <v>#DIV/0!</v>
      </c>
      <c r="F128" s="101"/>
      <c r="G128" s="130" t="e">
        <f t="shared" si="2"/>
        <v>#DIV/0!</v>
      </c>
    </row>
    <row r="129" spans="1:7" ht="34.5" hidden="1">
      <c r="A129" s="80" t="s">
        <v>218</v>
      </c>
      <c r="B129" s="74" t="s">
        <v>170</v>
      </c>
      <c r="C129" s="102"/>
      <c r="D129" s="101"/>
      <c r="E129" s="53" t="e">
        <f t="shared" si="3"/>
        <v>#DIV/0!</v>
      </c>
      <c r="F129" s="101"/>
      <c r="G129" s="130" t="e">
        <f t="shared" si="2"/>
        <v>#DIV/0!</v>
      </c>
    </row>
    <row r="130" spans="1:7" ht="45.75">
      <c r="A130" s="121" t="s">
        <v>317</v>
      </c>
      <c r="B130" s="122" t="s">
        <v>318</v>
      </c>
      <c r="C130" s="101">
        <v>1852.5</v>
      </c>
      <c r="D130" s="101"/>
      <c r="E130" s="53">
        <f t="shared" si="3"/>
        <v>0</v>
      </c>
      <c r="F130" s="101"/>
      <c r="G130" s="130" t="e">
        <f t="shared" si="2"/>
        <v>#DIV/0!</v>
      </c>
    </row>
    <row r="131" spans="1:7" ht="34.5">
      <c r="A131" s="73" t="s">
        <v>288</v>
      </c>
      <c r="B131" s="99" t="s">
        <v>289</v>
      </c>
      <c r="C131" s="101">
        <v>4079.3</v>
      </c>
      <c r="D131" s="101">
        <v>1028.8</v>
      </c>
      <c r="E131" s="53">
        <f t="shared" si="3"/>
        <v>25.220013237565265</v>
      </c>
      <c r="F131" s="101">
        <v>1706.7</v>
      </c>
      <c r="G131" s="130">
        <f t="shared" si="2"/>
        <v>60.28007265483095</v>
      </c>
    </row>
    <row r="132" spans="1:7" ht="45.75">
      <c r="A132" s="73" t="s">
        <v>287</v>
      </c>
      <c r="B132" s="99" t="s">
        <v>290</v>
      </c>
      <c r="C132" s="101">
        <v>2000</v>
      </c>
      <c r="D132" s="101">
        <v>1000</v>
      </c>
      <c r="E132" s="53">
        <f t="shared" si="3"/>
        <v>50</v>
      </c>
      <c r="F132" s="101"/>
      <c r="G132" s="130" t="e">
        <f t="shared" si="2"/>
        <v>#DIV/0!</v>
      </c>
    </row>
    <row r="133" spans="1:7" ht="34.5">
      <c r="A133" s="73" t="s">
        <v>218</v>
      </c>
      <c r="B133" s="99" t="s">
        <v>170</v>
      </c>
      <c r="C133" s="101">
        <v>-85.4</v>
      </c>
      <c r="D133" s="101">
        <v>85.4</v>
      </c>
      <c r="E133" s="53">
        <f t="shared" si="3"/>
        <v>-100</v>
      </c>
      <c r="F133" s="101">
        <v>-36.1</v>
      </c>
      <c r="G133" s="130">
        <f t="shared" si="2"/>
        <v>-236.5650969529086</v>
      </c>
    </row>
    <row r="134" spans="1:7" ht="20.25" customHeight="1">
      <c r="A134" s="73"/>
      <c r="B134" s="37" t="s">
        <v>146</v>
      </c>
      <c r="C134" s="103">
        <v>999455.6</v>
      </c>
      <c r="D134" s="103">
        <v>224682.7</v>
      </c>
      <c r="E134" s="49">
        <f t="shared" si="3"/>
        <v>22.480508388766847</v>
      </c>
      <c r="F134" s="103">
        <v>183765.9</v>
      </c>
      <c r="G134" s="51">
        <f t="shared" si="2"/>
        <v>122.26571959215502</v>
      </c>
    </row>
    <row r="135" spans="2:4" ht="19.5">
      <c r="B135" s="42"/>
      <c r="C135" s="42"/>
      <c r="D135" s="42"/>
    </row>
    <row r="136" spans="2:3" ht="19.5">
      <c r="B136" s="42"/>
      <c r="C136" s="42"/>
    </row>
    <row r="137" spans="2:3" ht="19.5">
      <c r="B137" s="42"/>
      <c r="C137" s="42"/>
    </row>
    <row r="138" spans="2:3" ht="19.5">
      <c r="B138" s="42"/>
      <c r="C138" s="42"/>
    </row>
    <row r="139" spans="2:3" ht="19.5">
      <c r="B139" s="42"/>
      <c r="C139" s="42"/>
    </row>
    <row r="140" spans="2:3" ht="19.5">
      <c r="B140" s="42"/>
      <c r="C140" s="42"/>
    </row>
    <row r="141" spans="2:3" ht="19.5">
      <c r="B141" s="42"/>
      <c r="C141" s="42"/>
    </row>
    <row r="142" spans="2:3" ht="19.5">
      <c r="B142" s="42"/>
      <c r="C142" s="42"/>
    </row>
    <row r="143" spans="2:3" ht="19.5">
      <c r="B143" s="42"/>
      <c r="C143" s="42"/>
    </row>
    <row r="144" spans="2:3" ht="19.5">
      <c r="B144" s="42"/>
      <c r="C144" s="42"/>
    </row>
    <row r="145" spans="2:3" ht="19.5">
      <c r="B145" s="42"/>
      <c r="C145" s="42"/>
    </row>
    <row r="146" spans="2:3" ht="19.5">
      <c r="B146" s="42"/>
      <c r="C146" s="42"/>
    </row>
    <row r="147" spans="2:3" ht="19.5">
      <c r="B147" s="42"/>
      <c r="C147" s="42"/>
    </row>
    <row r="148" spans="2:3" ht="19.5">
      <c r="B148" s="42"/>
      <c r="C148" s="42"/>
    </row>
    <row r="149" spans="2:3" ht="19.5">
      <c r="B149" s="42"/>
      <c r="C149" s="42"/>
    </row>
    <row r="150" spans="2:3" ht="19.5">
      <c r="B150" s="42"/>
      <c r="C150" s="42"/>
    </row>
    <row r="151" spans="2:3" ht="19.5">
      <c r="B151" s="42"/>
      <c r="C151" s="42"/>
    </row>
    <row r="152" spans="2:3" ht="19.5">
      <c r="B152" s="42"/>
      <c r="C152" s="42"/>
    </row>
    <row r="153" spans="2:3" ht="19.5">
      <c r="B153" s="42"/>
      <c r="C153" s="42"/>
    </row>
    <row r="154" spans="2:3" ht="19.5">
      <c r="B154" s="42"/>
      <c r="C154" s="42"/>
    </row>
    <row r="155" spans="2:3" ht="19.5">
      <c r="B155" s="42"/>
      <c r="C155" s="42"/>
    </row>
    <row r="156" spans="2:3" ht="19.5">
      <c r="B156" s="42"/>
      <c r="C156" s="42"/>
    </row>
    <row r="157" spans="2:3" ht="19.5">
      <c r="B157" s="42"/>
      <c r="C157" s="42"/>
    </row>
    <row r="158" spans="2:3" ht="19.5">
      <c r="B158" s="42"/>
      <c r="C158" s="42"/>
    </row>
    <row r="159" spans="2:3" ht="19.5">
      <c r="B159" s="42"/>
      <c r="C159" s="42"/>
    </row>
    <row r="160" spans="2:3" ht="19.5">
      <c r="B160" s="42"/>
      <c r="C160" s="42"/>
    </row>
    <row r="161" spans="2:3" ht="19.5">
      <c r="B161" s="42"/>
      <c r="C161" s="42"/>
    </row>
    <row r="162" spans="2:3" ht="19.5">
      <c r="B162" s="42"/>
      <c r="C162" s="42"/>
    </row>
    <row r="163" spans="2:3" ht="19.5">
      <c r="B163" s="42"/>
      <c r="C163" s="42"/>
    </row>
    <row r="164" spans="2:3" ht="19.5">
      <c r="B164" s="42"/>
      <c r="C164" s="42"/>
    </row>
    <row r="165" spans="2:3" ht="19.5">
      <c r="B165" s="42"/>
      <c r="C165" s="42"/>
    </row>
    <row r="166" spans="2:3" ht="19.5">
      <c r="B166" s="42"/>
      <c r="C166" s="42"/>
    </row>
    <row r="167" spans="2:3" ht="19.5">
      <c r="B167" s="42"/>
      <c r="C167" s="42"/>
    </row>
    <row r="168" spans="2:3" ht="19.5">
      <c r="B168" s="42"/>
      <c r="C168" s="42"/>
    </row>
    <row r="169" spans="2:3" ht="19.5">
      <c r="B169" s="42"/>
      <c r="C169" s="42"/>
    </row>
    <row r="170" spans="2:3" ht="19.5">
      <c r="B170" s="42"/>
      <c r="C170" s="42"/>
    </row>
    <row r="171" spans="2:3" ht="19.5">
      <c r="B171" s="42"/>
      <c r="C171" s="42"/>
    </row>
    <row r="172" spans="2:3" ht="19.5">
      <c r="B172" s="42"/>
      <c r="C172" s="42"/>
    </row>
    <row r="173" spans="2:3" ht="19.5">
      <c r="B173" s="42"/>
      <c r="C173" s="42"/>
    </row>
    <row r="174" spans="2:3" ht="19.5">
      <c r="B174" s="42"/>
      <c r="C174" s="42"/>
    </row>
    <row r="175" spans="2:3" ht="19.5">
      <c r="B175" s="42"/>
      <c r="C175" s="42"/>
    </row>
  </sheetData>
  <sheetProtection/>
  <mergeCells count="6">
    <mergeCell ref="G4:G5"/>
    <mergeCell ref="A1:G1"/>
    <mergeCell ref="A2:G2"/>
    <mergeCell ref="A4:A5"/>
    <mergeCell ref="B4:B5"/>
    <mergeCell ref="C4:E4"/>
  </mergeCells>
  <printOptions/>
  <pageMargins left="0.3937007874015748" right="0" top="0.5118110236220472" bottom="0.5118110236220472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75" zoomScaleSheetLayoutView="75" zoomScalePageLayoutView="0" workbookViewId="0" topLeftCell="A1">
      <selection activeCell="D33" sqref="D33"/>
    </sheetView>
  </sheetViews>
  <sheetFormatPr defaultColWidth="9.140625" defaultRowHeight="15"/>
  <cols>
    <col min="2" max="2" width="64.28125" style="0" customWidth="1"/>
    <col min="3" max="6" width="18.00390625" style="0" customWidth="1"/>
    <col min="7" max="7" width="12.421875" style="0" customWidth="1"/>
  </cols>
  <sheetData>
    <row r="1" spans="2:7" ht="43.5" customHeight="1">
      <c r="B1" s="113" t="s">
        <v>227</v>
      </c>
      <c r="C1" s="113"/>
      <c r="D1" s="113"/>
      <c r="E1" s="113"/>
      <c r="F1" s="113"/>
      <c r="G1" s="113"/>
    </row>
    <row r="2" ht="15">
      <c r="G2" s="1" t="s">
        <v>0</v>
      </c>
    </row>
    <row r="3" spans="1:7" ht="45" customHeight="1">
      <c r="A3" s="114" t="s">
        <v>228</v>
      </c>
      <c r="B3" s="114" t="s">
        <v>229</v>
      </c>
      <c r="C3" s="110" t="s">
        <v>291</v>
      </c>
      <c r="D3" s="111"/>
      <c r="E3" s="112"/>
      <c r="F3" s="89" t="s">
        <v>272</v>
      </c>
      <c r="G3" s="105" t="s">
        <v>226</v>
      </c>
    </row>
    <row r="4" spans="1:7" ht="54" customHeight="1">
      <c r="A4" s="114"/>
      <c r="B4" s="114"/>
      <c r="C4" s="90" t="s">
        <v>223</v>
      </c>
      <c r="D4" s="91" t="s">
        <v>224</v>
      </c>
      <c r="E4" s="91" t="s">
        <v>225</v>
      </c>
      <c r="F4" s="91" t="s">
        <v>224</v>
      </c>
      <c r="G4" s="106"/>
    </row>
    <row r="5" spans="1:12" ht="26.25" customHeight="1">
      <c r="A5" s="12" t="s">
        <v>37</v>
      </c>
      <c r="B5" s="2" t="s">
        <v>1</v>
      </c>
      <c r="C5" s="3">
        <f>SUM(C6:C11)</f>
        <v>82193.20000000001</v>
      </c>
      <c r="D5" s="3">
        <f>SUM(D6:D11)</f>
        <v>22530.5</v>
      </c>
      <c r="E5" s="3">
        <f>D5/C5*100</f>
        <v>27.41163502576855</v>
      </c>
      <c r="F5" s="3">
        <f>SUM(F6:F11)</f>
        <v>18046.8</v>
      </c>
      <c r="G5" s="3">
        <f>D5/F5*100</f>
        <v>124.8448478400603</v>
      </c>
      <c r="H5" s="4"/>
      <c r="I5" s="4"/>
      <c r="J5" s="4"/>
      <c r="K5" s="4"/>
      <c r="L5" s="5"/>
    </row>
    <row r="6" spans="1:12" ht="58.5" customHeight="1">
      <c r="A6" s="13" t="s">
        <v>38</v>
      </c>
      <c r="B6" s="6" t="s">
        <v>2</v>
      </c>
      <c r="C6" s="7">
        <v>2675.3</v>
      </c>
      <c r="D6" s="7">
        <v>667.7</v>
      </c>
      <c r="E6" s="7">
        <f aca="true" t="shared" si="0" ref="E6:E48">D6/C6*100</f>
        <v>24.957948641273873</v>
      </c>
      <c r="F6" s="7">
        <v>498.9</v>
      </c>
      <c r="G6" s="7">
        <f aca="true" t="shared" si="1" ref="G6:G48">D6/F6*100</f>
        <v>133.8344357586691</v>
      </c>
      <c r="H6" s="4"/>
      <c r="I6" s="4"/>
      <c r="J6" s="4"/>
      <c r="K6" s="4"/>
      <c r="L6" s="5"/>
    </row>
    <row r="7" spans="1:12" ht="70.5" customHeight="1">
      <c r="A7" s="13" t="s">
        <v>39</v>
      </c>
      <c r="B7" s="6" t="s">
        <v>3</v>
      </c>
      <c r="C7" s="8">
        <v>31768.2</v>
      </c>
      <c r="D7" s="8">
        <v>8476.9</v>
      </c>
      <c r="E7" s="7">
        <f t="shared" si="0"/>
        <v>26.68360184083454</v>
      </c>
      <c r="F7" s="8">
        <v>6143.5</v>
      </c>
      <c r="G7" s="7">
        <f t="shared" si="1"/>
        <v>137.98160657605598</v>
      </c>
      <c r="H7" s="5"/>
      <c r="I7" s="5"/>
      <c r="J7" s="5"/>
      <c r="K7" s="5"/>
      <c r="L7" s="5"/>
    </row>
    <row r="8" spans="1:12" ht="18.75">
      <c r="A8" s="13" t="s">
        <v>160</v>
      </c>
      <c r="B8" s="6" t="s">
        <v>159</v>
      </c>
      <c r="C8" s="8">
        <v>8.8</v>
      </c>
      <c r="D8" s="8"/>
      <c r="E8" s="7">
        <f t="shared" si="0"/>
        <v>0</v>
      </c>
      <c r="F8" s="8"/>
      <c r="G8" s="7" t="e">
        <f t="shared" si="1"/>
        <v>#DIV/0!</v>
      </c>
      <c r="H8" s="5"/>
      <c r="I8" s="5"/>
      <c r="J8" s="5"/>
      <c r="K8" s="5"/>
      <c r="L8" s="5"/>
    </row>
    <row r="9" spans="1:12" ht="59.25" customHeight="1">
      <c r="A9" s="13" t="s">
        <v>40</v>
      </c>
      <c r="B9" s="6" t="s">
        <v>4</v>
      </c>
      <c r="C9" s="8">
        <v>11463.5</v>
      </c>
      <c r="D9" s="8">
        <v>3683.8</v>
      </c>
      <c r="E9" s="7">
        <f t="shared" si="0"/>
        <v>32.135037292275484</v>
      </c>
      <c r="F9" s="8">
        <v>2648.6</v>
      </c>
      <c r="G9" s="7">
        <f t="shared" si="1"/>
        <v>139.08479951672584</v>
      </c>
      <c r="H9" s="5"/>
      <c r="I9" s="5"/>
      <c r="J9" s="5"/>
      <c r="K9" s="5"/>
      <c r="L9" s="5"/>
    </row>
    <row r="10" spans="1:12" ht="27" customHeight="1">
      <c r="A10" s="13" t="s">
        <v>41</v>
      </c>
      <c r="B10" s="6" t="s">
        <v>5</v>
      </c>
      <c r="C10" s="8">
        <v>100</v>
      </c>
      <c r="D10" s="9"/>
      <c r="E10" s="7">
        <f t="shared" si="0"/>
        <v>0</v>
      </c>
      <c r="F10" s="9"/>
      <c r="G10" s="7" t="e">
        <f t="shared" si="1"/>
        <v>#DIV/0!</v>
      </c>
      <c r="H10" s="5"/>
      <c r="I10" s="5"/>
      <c r="J10" s="5"/>
      <c r="K10" s="5"/>
      <c r="L10" s="5"/>
    </row>
    <row r="11" spans="1:12" ht="27.75" customHeight="1">
      <c r="A11" s="13" t="s">
        <v>42</v>
      </c>
      <c r="B11" s="6" t="s">
        <v>6</v>
      </c>
      <c r="C11" s="9">
        <v>36177.4</v>
      </c>
      <c r="D11" s="9">
        <v>9702.1</v>
      </c>
      <c r="E11" s="7">
        <f t="shared" si="0"/>
        <v>26.81812402217959</v>
      </c>
      <c r="F11" s="9">
        <v>8755.8</v>
      </c>
      <c r="G11" s="7">
        <f t="shared" si="1"/>
        <v>110.80769318623085</v>
      </c>
      <c r="H11" s="5"/>
      <c r="I11" s="5"/>
      <c r="J11" s="5"/>
      <c r="K11" s="5"/>
      <c r="L11" s="5"/>
    </row>
    <row r="12" spans="1:12" ht="34.5" customHeight="1">
      <c r="A12" s="12" t="s">
        <v>43</v>
      </c>
      <c r="B12" s="2" t="s">
        <v>7</v>
      </c>
      <c r="C12" s="3">
        <f>SUM(C13:C14)</f>
        <v>1743.9</v>
      </c>
      <c r="D12" s="3">
        <f>SUM(D13:D14)</f>
        <v>689.2</v>
      </c>
      <c r="E12" s="3">
        <f t="shared" si="0"/>
        <v>39.520614714146454</v>
      </c>
      <c r="F12" s="3">
        <f>SUM(F13:F14)</f>
        <v>433.79999999999995</v>
      </c>
      <c r="G12" s="3">
        <f t="shared" si="1"/>
        <v>158.87505763024438</v>
      </c>
      <c r="H12" s="4"/>
      <c r="I12" s="4"/>
      <c r="J12" s="4"/>
      <c r="K12" s="4"/>
      <c r="L12" s="5"/>
    </row>
    <row r="13" spans="1:12" ht="57" customHeight="1">
      <c r="A13" s="13" t="s">
        <v>44</v>
      </c>
      <c r="B13" s="6" t="s">
        <v>8</v>
      </c>
      <c r="C13" s="8">
        <v>1443.9</v>
      </c>
      <c r="D13" s="8">
        <v>624.5</v>
      </c>
      <c r="E13" s="7">
        <f t="shared" si="0"/>
        <v>43.25091765357711</v>
      </c>
      <c r="F13" s="8">
        <v>381.9</v>
      </c>
      <c r="G13" s="7">
        <f t="shared" si="1"/>
        <v>163.52448284891335</v>
      </c>
      <c r="H13" s="5"/>
      <c r="I13" s="5"/>
      <c r="J13" s="5"/>
      <c r="K13" s="5"/>
      <c r="L13" s="5"/>
    </row>
    <row r="14" spans="1:12" ht="18.75">
      <c r="A14" s="13" t="s">
        <v>147</v>
      </c>
      <c r="B14" s="6" t="s">
        <v>148</v>
      </c>
      <c r="C14" s="8">
        <v>300</v>
      </c>
      <c r="D14" s="8">
        <v>64.7</v>
      </c>
      <c r="E14" s="7">
        <f t="shared" si="0"/>
        <v>21.566666666666666</v>
      </c>
      <c r="F14" s="8">
        <v>51.9</v>
      </c>
      <c r="G14" s="7">
        <f t="shared" si="1"/>
        <v>124.66281310211946</v>
      </c>
      <c r="H14" s="5"/>
      <c r="I14" s="5"/>
      <c r="J14" s="5"/>
      <c r="K14" s="5"/>
      <c r="L14" s="5"/>
    </row>
    <row r="15" spans="1:12" ht="18.75">
      <c r="A15" s="12" t="s">
        <v>45</v>
      </c>
      <c r="B15" s="2" t="s">
        <v>9</v>
      </c>
      <c r="C15" s="3">
        <f>SUM(C16:C19)</f>
        <v>57616.4</v>
      </c>
      <c r="D15" s="3">
        <f>SUM(D16:D19)</f>
        <v>12348.9</v>
      </c>
      <c r="E15" s="3">
        <f t="shared" si="0"/>
        <v>21.432960059982918</v>
      </c>
      <c r="F15" s="3">
        <f>SUM(F16:F19)</f>
        <v>2341.3</v>
      </c>
      <c r="G15" s="3">
        <f t="shared" si="1"/>
        <v>527.4377482595139</v>
      </c>
      <c r="H15" s="4"/>
      <c r="I15" s="4"/>
      <c r="J15" s="4"/>
      <c r="K15" s="4"/>
      <c r="L15" s="5"/>
    </row>
    <row r="16" spans="1:12" ht="23.25" customHeight="1">
      <c r="A16" s="13" t="s">
        <v>46</v>
      </c>
      <c r="B16" s="6" t="s">
        <v>10</v>
      </c>
      <c r="C16" s="8">
        <v>104.8</v>
      </c>
      <c r="D16" s="8">
        <v>103.3</v>
      </c>
      <c r="E16" s="7">
        <f t="shared" si="0"/>
        <v>98.56870229007633</v>
      </c>
      <c r="F16" s="8"/>
      <c r="G16" s="7" t="e">
        <f t="shared" si="1"/>
        <v>#DIV/0!</v>
      </c>
      <c r="H16" s="5"/>
      <c r="I16" s="5"/>
      <c r="J16" s="5"/>
      <c r="K16" s="5"/>
      <c r="L16" s="5"/>
    </row>
    <row r="17" spans="1:12" ht="23.25" customHeight="1">
      <c r="A17" s="13" t="s">
        <v>273</v>
      </c>
      <c r="B17" s="6" t="s">
        <v>274</v>
      </c>
      <c r="C17" s="8">
        <v>4000</v>
      </c>
      <c r="D17" s="8">
        <v>952.3</v>
      </c>
      <c r="E17" s="7">
        <f t="shared" si="0"/>
        <v>23.807499999999997</v>
      </c>
      <c r="F17" s="8">
        <v>581.9</v>
      </c>
      <c r="G17" s="7"/>
      <c r="H17" s="5"/>
      <c r="I17" s="5"/>
      <c r="J17" s="5"/>
      <c r="K17" s="5"/>
      <c r="L17" s="5"/>
    </row>
    <row r="18" spans="1:12" ht="18.75">
      <c r="A18" s="13" t="s">
        <v>47</v>
      </c>
      <c r="B18" s="6" t="s">
        <v>11</v>
      </c>
      <c r="C18" s="8">
        <v>45269.1</v>
      </c>
      <c r="D18" s="8">
        <v>10412.8</v>
      </c>
      <c r="E18" s="7">
        <f t="shared" si="0"/>
        <v>23.00200357418195</v>
      </c>
      <c r="F18" s="8">
        <v>1640.4</v>
      </c>
      <c r="G18" s="7">
        <f t="shared" si="1"/>
        <v>634.7720068276029</v>
      </c>
      <c r="H18" s="5"/>
      <c r="I18" s="5"/>
      <c r="J18" s="5"/>
      <c r="K18" s="5"/>
      <c r="L18" s="5"/>
    </row>
    <row r="19" spans="1:12" ht="24.75" customHeight="1">
      <c r="A19" s="13" t="s">
        <v>48</v>
      </c>
      <c r="B19" s="6" t="s">
        <v>12</v>
      </c>
      <c r="C19" s="8">
        <v>8242.5</v>
      </c>
      <c r="D19" s="8">
        <v>880.5</v>
      </c>
      <c r="E19" s="7">
        <f t="shared" si="0"/>
        <v>10.682438580527752</v>
      </c>
      <c r="F19" s="8">
        <v>119</v>
      </c>
      <c r="G19" s="7">
        <f t="shared" si="1"/>
        <v>739.9159663865546</v>
      </c>
      <c r="H19" s="5"/>
      <c r="I19" s="5"/>
      <c r="J19" s="5"/>
      <c r="K19" s="5"/>
      <c r="L19" s="5"/>
    </row>
    <row r="20" spans="1:12" ht="26.25" customHeight="1">
      <c r="A20" s="12" t="s">
        <v>49</v>
      </c>
      <c r="B20" s="2" t="s">
        <v>13</v>
      </c>
      <c r="C20" s="3">
        <f>C21+C22</f>
        <v>30983.2</v>
      </c>
      <c r="D20" s="3">
        <f>D21+D22</f>
        <v>2710.1000000000004</v>
      </c>
      <c r="E20" s="3">
        <f t="shared" si="0"/>
        <v>8.74699837331199</v>
      </c>
      <c r="F20" s="3">
        <f>F21+F22</f>
        <v>0</v>
      </c>
      <c r="G20" s="3" t="e">
        <f t="shared" si="1"/>
        <v>#DIV/0!</v>
      </c>
      <c r="H20" s="4"/>
      <c r="I20" s="4"/>
      <c r="J20" s="4"/>
      <c r="K20" s="4"/>
      <c r="L20" s="5"/>
    </row>
    <row r="21" spans="1:12" ht="26.25" customHeight="1">
      <c r="A21" s="13" t="s">
        <v>50</v>
      </c>
      <c r="B21" s="6" t="s">
        <v>14</v>
      </c>
      <c r="C21" s="8">
        <v>29733.2</v>
      </c>
      <c r="D21" s="8">
        <v>2612.8</v>
      </c>
      <c r="E21" s="7">
        <f t="shared" si="0"/>
        <v>8.787483351943283</v>
      </c>
      <c r="F21" s="8"/>
      <c r="G21" s="7" t="e">
        <f t="shared" si="1"/>
        <v>#DIV/0!</v>
      </c>
      <c r="H21" s="5"/>
      <c r="I21" s="5"/>
      <c r="J21" s="5"/>
      <c r="K21" s="5"/>
      <c r="L21" s="5"/>
    </row>
    <row r="22" spans="1:12" ht="18.75">
      <c r="A22" s="13" t="s">
        <v>51</v>
      </c>
      <c r="B22" s="6" t="s">
        <v>15</v>
      </c>
      <c r="C22" s="8">
        <v>1250</v>
      </c>
      <c r="D22" s="8">
        <v>97.3</v>
      </c>
      <c r="E22" s="7">
        <f t="shared" si="0"/>
        <v>7.783999999999999</v>
      </c>
      <c r="F22" s="8"/>
      <c r="G22" s="7" t="e">
        <f t="shared" si="1"/>
        <v>#DIV/0!</v>
      </c>
      <c r="H22" s="5"/>
      <c r="I22" s="5"/>
      <c r="J22" s="5"/>
      <c r="K22" s="5"/>
      <c r="L22" s="5"/>
    </row>
    <row r="23" spans="1:12" ht="18.75">
      <c r="A23" s="12" t="s">
        <v>52</v>
      </c>
      <c r="B23" s="2" t="s">
        <v>16</v>
      </c>
      <c r="C23" s="3">
        <f>SUM(C24:C29)</f>
        <v>665367.3</v>
      </c>
      <c r="D23" s="3">
        <f>SUM(D24:D29)</f>
        <v>148348.1</v>
      </c>
      <c r="E23" s="3">
        <f t="shared" si="0"/>
        <v>22.29567037634702</v>
      </c>
      <c r="F23" s="3">
        <f>SUM(F24:F29)</f>
        <v>128423.10000000002</v>
      </c>
      <c r="G23" s="3">
        <f t="shared" si="1"/>
        <v>115.51512150072686</v>
      </c>
      <c r="H23" s="4"/>
      <c r="I23" s="4"/>
      <c r="J23" s="4"/>
      <c r="K23" s="4"/>
      <c r="L23" s="5"/>
    </row>
    <row r="24" spans="1:12" ht="18.75">
      <c r="A24" s="13" t="s">
        <v>53</v>
      </c>
      <c r="B24" s="6" t="s">
        <v>17</v>
      </c>
      <c r="C24" s="8">
        <v>133515.3</v>
      </c>
      <c r="D24" s="8">
        <v>33217.5</v>
      </c>
      <c r="E24" s="7">
        <f t="shared" si="0"/>
        <v>24.87917115117144</v>
      </c>
      <c r="F24" s="8">
        <v>28427.8</v>
      </c>
      <c r="G24" s="7">
        <f t="shared" si="1"/>
        <v>116.84864815427152</v>
      </c>
      <c r="H24" s="5"/>
      <c r="I24" s="5"/>
      <c r="J24" s="5"/>
      <c r="K24" s="5"/>
      <c r="L24" s="5"/>
    </row>
    <row r="25" spans="1:12" ht="18.75">
      <c r="A25" s="13" t="s">
        <v>54</v>
      </c>
      <c r="B25" s="6" t="s">
        <v>18</v>
      </c>
      <c r="C25" s="8">
        <v>456884.8</v>
      </c>
      <c r="D25" s="8">
        <v>96573.6</v>
      </c>
      <c r="E25" s="7">
        <f t="shared" si="0"/>
        <v>21.137407066288922</v>
      </c>
      <c r="F25" s="8">
        <v>85647.6</v>
      </c>
      <c r="G25" s="7">
        <f t="shared" si="1"/>
        <v>112.75692488756252</v>
      </c>
      <c r="H25" s="5"/>
      <c r="I25" s="5"/>
      <c r="J25" s="5"/>
      <c r="K25" s="5"/>
      <c r="L25" s="5"/>
    </row>
    <row r="26" spans="1:12" ht="18.75">
      <c r="A26" s="13" t="s">
        <v>151</v>
      </c>
      <c r="B26" s="6" t="s">
        <v>152</v>
      </c>
      <c r="C26" s="8">
        <v>57261.3</v>
      </c>
      <c r="D26" s="8">
        <v>14792.3</v>
      </c>
      <c r="E26" s="7">
        <f t="shared" si="0"/>
        <v>25.832979691344764</v>
      </c>
      <c r="F26" s="8">
        <v>12276.3</v>
      </c>
      <c r="G26" s="7">
        <f t="shared" si="1"/>
        <v>120.49477448416867</v>
      </c>
      <c r="H26" s="5"/>
      <c r="I26" s="5"/>
      <c r="J26" s="5"/>
      <c r="K26" s="5"/>
      <c r="L26" s="5"/>
    </row>
    <row r="27" spans="1:12" ht="37.5">
      <c r="A27" s="13" t="s">
        <v>248</v>
      </c>
      <c r="B27" s="6" t="s">
        <v>249</v>
      </c>
      <c r="C27" s="8">
        <v>26</v>
      </c>
      <c r="D27" s="8"/>
      <c r="E27" s="7">
        <f t="shared" si="0"/>
        <v>0</v>
      </c>
      <c r="F27" s="8">
        <v>263</v>
      </c>
      <c r="G27" s="7">
        <f t="shared" si="1"/>
        <v>0</v>
      </c>
      <c r="H27" s="5"/>
      <c r="I27" s="5"/>
      <c r="J27" s="5"/>
      <c r="K27" s="5"/>
      <c r="L27" s="5"/>
    </row>
    <row r="28" spans="1:12" ht="18.75">
      <c r="A28" s="13" t="s">
        <v>55</v>
      </c>
      <c r="B28" s="6" t="s">
        <v>19</v>
      </c>
      <c r="C28" s="8">
        <v>6502</v>
      </c>
      <c r="D28" s="8">
        <v>617.6</v>
      </c>
      <c r="E28" s="7">
        <f t="shared" si="0"/>
        <v>9.49861581051984</v>
      </c>
      <c r="F28" s="8">
        <v>302.6</v>
      </c>
      <c r="G28" s="7">
        <f t="shared" si="1"/>
        <v>204.09781890284205</v>
      </c>
      <c r="H28" s="5"/>
      <c r="I28" s="5"/>
      <c r="J28" s="5"/>
      <c r="K28" s="5"/>
      <c r="L28" s="5"/>
    </row>
    <row r="29" spans="1:12" ht="18.75">
      <c r="A29" s="13" t="s">
        <v>56</v>
      </c>
      <c r="B29" s="6" t="s">
        <v>20</v>
      </c>
      <c r="C29" s="8">
        <v>11177.9</v>
      </c>
      <c r="D29" s="8">
        <v>3147.1</v>
      </c>
      <c r="E29" s="7">
        <f t="shared" si="0"/>
        <v>28.154662324765834</v>
      </c>
      <c r="F29" s="8">
        <v>1505.8</v>
      </c>
      <c r="G29" s="7">
        <f t="shared" si="1"/>
        <v>208.99853898260062</v>
      </c>
      <c r="H29" s="5"/>
      <c r="I29" s="5"/>
      <c r="J29" s="5"/>
      <c r="K29" s="5"/>
      <c r="L29" s="5"/>
    </row>
    <row r="30" spans="1:12" ht="18.75">
      <c r="A30" s="12" t="s">
        <v>57</v>
      </c>
      <c r="B30" s="2" t="s">
        <v>21</v>
      </c>
      <c r="C30" s="3">
        <f>C31+C32</f>
        <v>123869.9</v>
      </c>
      <c r="D30" s="3">
        <f>D31+D32</f>
        <v>28722.699999999997</v>
      </c>
      <c r="E30" s="3">
        <f t="shared" si="0"/>
        <v>23.187796228139362</v>
      </c>
      <c r="F30" s="3">
        <f>F31+F32</f>
        <v>18868.3</v>
      </c>
      <c r="G30" s="3">
        <f t="shared" si="1"/>
        <v>152.2272806771145</v>
      </c>
      <c r="H30" s="4"/>
      <c r="I30" s="4"/>
      <c r="J30" s="4"/>
      <c r="K30" s="4"/>
      <c r="L30" s="5"/>
    </row>
    <row r="31" spans="1:12" ht="18.75">
      <c r="A31" s="13" t="s">
        <v>58</v>
      </c>
      <c r="B31" s="6" t="s">
        <v>22</v>
      </c>
      <c r="C31" s="8">
        <v>106826.5</v>
      </c>
      <c r="D31" s="8">
        <v>23778.1</v>
      </c>
      <c r="E31" s="7">
        <f t="shared" si="0"/>
        <v>22.258615605678365</v>
      </c>
      <c r="F31" s="8">
        <v>15197</v>
      </c>
      <c r="G31" s="7">
        <f t="shared" si="1"/>
        <v>156.46574981904322</v>
      </c>
      <c r="H31" s="5"/>
      <c r="I31" s="5"/>
      <c r="J31" s="5"/>
      <c r="K31" s="5"/>
      <c r="L31" s="5"/>
    </row>
    <row r="32" spans="1:12" ht="37.5">
      <c r="A32" s="13" t="s">
        <v>59</v>
      </c>
      <c r="B32" s="6" t="s">
        <v>23</v>
      </c>
      <c r="C32" s="8">
        <v>17043.4</v>
      </c>
      <c r="D32" s="8">
        <v>4944.6</v>
      </c>
      <c r="E32" s="7">
        <f t="shared" si="0"/>
        <v>29.011816890995927</v>
      </c>
      <c r="F32" s="8">
        <v>3671.3</v>
      </c>
      <c r="G32" s="7">
        <f t="shared" si="1"/>
        <v>134.68253752076922</v>
      </c>
      <c r="H32" s="5"/>
      <c r="I32" s="5"/>
      <c r="J32" s="5"/>
      <c r="K32" s="5"/>
      <c r="L32" s="5"/>
    </row>
    <row r="33" spans="1:12" ht="18.75">
      <c r="A33" s="12" t="s">
        <v>60</v>
      </c>
      <c r="B33" s="2" t="s">
        <v>24</v>
      </c>
      <c r="C33" s="3">
        <f>C34+C35+C36</f>
        <v>22041.2</v>
      </c>
      <c r="D33" s="3">
        <f>D34+D35+D36</f>
        <v>8974.8</v>
      </c>
      <c r="E33" s="3">
        <f t="shared" si="0"/>
        <v>40.71829120011614</v>
      </c>
      <c r="F33" s="3">
        <f>F34+F35+F36</f>
        <v>8322.300000000001</v>
      </c>
      <c r="G33" s="3">
        <f t="shared" si="1"/>
        <v>107.8403806639991</v>
      </c>
      <c r="H33" s="4"/>
      <c r="I33" s="4"/>
      <c r="J33" s="4"/>
      <c r="K33" s="4"/>
      <c r="L33" s="5"/>
    </row>
    <row r="34" spans="1:12" ht="18.75">
      <c r="A34" s="13" t="s">
        <v>61</v>
      </c>
      <c r="B34" s="6" t="s">
        <v>25</v>
      </c>
      <c r="C34" s="8">
        <v>1254</v>
      </c>
      <c r="D34" s="8">
        <v>249.3</v>
      </c>
      <c r="E34" s="7">
        <f t="shared" si="0"/>
        <v>19.880382775119617</v>
      </c>
      <c r="F34" s="8">
        <v>243.6</v>
      </c>
      <c r="G34" s="7">
        <f t="shared" si="1"/>
        <v>102.33990147783251</v>
      </c>
      <c r="H34" s="5"/>
      <c r="I34" s="5"/>
      <c r="J34" s="5"/>
      <c r="K34" s="5"/>
      <c r="L34" s="5"/>
    </row>
    <row r="35" spans="1:12" ht="18.75">
      <c r="A35" s="13" t="s">
        <v>62</v>
      </c>
      <c r="B35" s="6" t="s">
        <v>26</v>
      </c>
      <c r="C35" s="8">
        <v>14663.6</v>
      </c>
      <c r="D35" s="8">
        <v>6818.9</v>
      </c>
      <c r="E35" s="7">
        <f t="shared" si="0"/>
        <v>46.50222319212198</v>
      </c>
      <c r="F35" s="8">
        <v>6802.3</v>
      </c>
      <c r="G35" s="7">
        <f t="shared" si="1"/>
        <v>100.24403510577304</v>
      </c>
      <c r="H35" s="5"/>
      <c r="I35" s="5"/>
      <c r="J35" s="5"/>
      <c r="K35" s="5"/>
      <c r="L35" s="5"/>
    </row>
    <row r="36" spans="1:12" ht="18.75">
      <c r="A36" s="13" t="s">
        <v>63</v>
      </c>
      <c r="B36" s="6" t="s">
        <v>27</v>
      </c>
      <c r="C36" s="8">
        <v>6123.6</v>
      </c>
      <c r="D36" s="8">
        <v>1906.6</v>
      </c>
      <c r="E36" s="7">
        <f t="shared" si="0"/>
        <v>31.135279900712</v>
      </c>
      <c r="F36" s="8">
        <v>1276.4</v>
      </c>
      <c r="G36" s="7">
        <f t="shared" si="1"/>
        <v>149.37323722970854</v>
      </c>
      <c r="H36" s="5"/>
      <c r="I36" s="5"/>
      <c r="J36" s="5"/>
      <c r="K36" s="5"/>
      <c r="L36" s="5"/>
    </row>
    <row r="37" spans="1:12" ht="18.75">
      <c r="A37" s="12" t="s">
        <v>64</v>
      </c>
      <c r="B37" s="2" t="s">
        <v>28</v>
      </c>
      <c r="C37" s="3">
        <f>SUM(C38:C40)</f>
        <v>2020.3</v>
      </c>
      <c r="D37" s="3">
        <f>SUM(D38:D40)</f>
        <v>570.1999999999999</v>
      </c>
      <c r="E37" s="3">
        <f t="shared" si="0"/>
        <v>28.223531158738798</v>
      </c>
      <c r="F37" s="3">
        <f>SUM(F38:F40)</f>
        <v>509</v>
      </c>
      <c r="G37" s="3">
        <f t="shared" si="1"/>
        <v>112.02357563850687</v>
      </c>
      <c r="H37" s="4"/>
      <c r="I37" s="4"/>
      <c r="J37" s="4"/>
      <c r="K37" s="4"/>
      <c r="L37" s="5"/>
    </row>
    <row r="38" spans="1:12" ht="18.75">
      <c r="A38" s="13" t="s">
        <v>150</v>
      </c>
      <c r="B38" s="46" t="s">
        <v>149</v>
      </c>
      <c r="C38" s="7">
        <v>349</v>
      </c>
      <c r="D38" s="7">
        <v>35.4</v>
      </c>
      <c r="E38" s="7">
        <f t="shared" si="0"/>
        <v>10.1432664756447</v>
      </c>
      <c r="F38" s="7">
        <v>72.6</v>
      </c>
      <c r="G38" s="7">
        <f t="shared" si="1"/>
        <v>48.7603305785124</v>
      </c>
      <c r="H38" s="4"/>
      <c r="I38" s="4"/>
      <c r="J38" s="4"/>
      <c r="K38" s="4"/>
      <c r="L38" s="5"/>
    </row>
    <row r="39" spans="1:12" ht="18.75" hidden="1">
      <c r="A39" s="13" t="s">
        <v>275</v>
      </c>
      <c r="B39" s="46" t="s">
        <v>276</v>
      </c>
      <c r="C39" s="7"/>
      <c r="D39" s="7"/>
      <c r="E39" s="7" t="e">
        <f t="shared" si="0"/>
        <v>#DIV/0!</v>
      </c>
      <c r="F39" s="7"/>
      <c r="G39" s="7"/>
      <c r="H39" s="4"/>
      <c r="I39" s="4"/>
      <c r="J39" s="4"/>
      <c r="K39" s="4"/>
      <c r="L39" s="5"/>
    </row>
    <row r="40" spans="1:12" ht="37.5">
      <c r="A40" s="13" t="s">
        <v>253</v>
      </c>
      <c r="B40" s="46" t="s">
        <v>254</v>
      </c>
      <c r="C40" s="7">
        <v>1671.3</v>
      </c>
      <c r="D40" s="7">
        <v>534.8</v>
      </c>
      <c r="E40" s="7">
        <f t="shared" si="0"/>
        <v>31.9990426614013</v>
      </c>
      <c r="F40" s="7">
        <v>436.4</v>
      </c>
      <c r="G40" s="7">
        <f t="shared" si="1"/>
        <v>122.54812098991749</v>
      </c>
      <c r="H40" s="4"/>
      <c r="I40" s="4"/>
      <c r="J40" s="4"/>
      <c r="K40" s="4"/>
      <c r="L40" s="5"/>
    </row>
    <row r="41" spans="1:12" ht="33" customHeight="1">
      <c r="A41" s="12" t="s">
        <v>65</v>
      </c>
      <c r="B41" s="2" t="s">
        <v>29</v>
      </c>
      <c r="C41" s="3">
        <f>C42</f>
        <v>1681.3</v>
      </c>
      <c r="D41" s="3">
        <f>D42</f>
        <v>100</v>
      </c>
      <c r="E41" s="3">
        <f t="shared" si="0"/>
        <v>5.947778504728484</v>
      </c>
      <c r="F41" s="3">
        <f>F42</f>
        <v>40</v>
      </c>
      <c r="G41" s="3">
        <f t="shared" si="1"/>
        <v>250</v>
      </c>
      <c r="H41" s="4"/>
      <c r="I41" s="4"/>
      <c r="J41" s="4"/>
      <c r="K41" s="4"/>
      <c r="L41" s="5"/>
    </row>
    <row r="42" spans="1:12" ht="16.5" customHeight="1">
      <c r="A42" s="13" t="s">
        <v>66</v>
      </c>
      <c r="B42" s="6" t="s">
        <v>30</v>
      </c>
      <c r="C42" s="8">
        <v>1681.3</v>
      </c>
      <c r="D42" s="8">
        <v>100</v>
      </c>
      <c r="E42" s="7">
        <f t="shared" si="0"/>
        <v>5.947778504728484</v>
      </c>
      <c r="F42" s="8">
        <v>40</v>
      </c>
      <c r="G42" s="7">
        <f t="shared" si="1"/>
        <v>250</v>
      </c>
      <c r="H42" s="5"/>
      <c r="I42" s="5"/>
      <c r="J42" s="5"/>
      <c r="K42" s="5"/>
      <c r="L42" s="5"/>
    </row>
    <row r="43" spans="1:12" ht="39" customHeight="1">
      <c r="A43" s="12" t="s">
        <v>67</v>
      </c>
      <c r="B43" s="2" t="s">
        <v>31</v>
      </c>
      <c r="C43" s="3">
        <f>C44</f>
        <v>78.2</v>
      </c>
      <c r="D43" s="3">
        <f>D44</f>
        <v>0</v>
      </c>
      <c r="E43" s="3">
        <f t="shared" si="0"/>
        <v>0</v>
      </c>
      <c r="F43" s="3">
        <f>F44</f>
        <v>189.5</v>
      </c>
      <c r="G43" s="3">
        <f t="shared" si="1"/>
        <v>0</v>
      </c>
      <c r="H43" s="4"/>
      <c r="I43" s="4"/>
      <c r="J43" s="4"/>
      <c r="K43" s="4"/>
      <c r="L43" s="5"/>
    </row>
    <row r="44" spans="1:12" ht="40.5" customHeight="1">
      <c r="A44" s="13" t="s">
        <v>68</v>
      </c>
      <c r="B44" s="6" t="s">
        <v>32</v>
      </c>
      <c r="C44" s="8">
        <v>78.2</v>
      </c>
      <c r="D44" s="8"/>
      <c r="E44" s="7">
        <f t="shared" si="0"/>
        <v>0</v>
      </c>
      <c r="F44" s="8">
        <v>189.5</v>
      </c>
      <c r="G44" s="7">
        <f t="shared" si="1"/>
        <v>0</v>
      </c>
      <c r="H44" s="5"/>
      <c r="I44" s="5"/>
      <c r="J44" s="5"/>
      <c r="K44" s="5"/>
      <c r="L44" s="5"/>
    </row>
    <row r="45" spans="1:12" ht="48" customHeight="1">
      <c r="A45" s="12" t="s">
        <v>69</v>
      </c>
      <c r="B45" s="2" t="s">
        <v>33</v>
      </c>
      <c r="C45" s="3">
        <f>C46+C47</f>
        <v>11946.1</v>
      </c>
      <c r="D45" s="3">
        <f>D46+D47</f>
        <v>2178.2</v>
      </c>
      <c r="E45" s="3">
        <f t="shared" si="0"/>
        <v>18.23356576623333</v>
      </c>
      <c r="F45" s="3">
        <f>F46+F47</f>
        <v>2138.1</v>
      </c>
      <c r="G45" s="3">
        <f t="shared" si="1"/>
        <v>101.87549693653244</v>
      </c>
      <c r="H45" s="4"/>
      <c r="I45" s="4"/>
      <c r="J45" s="4"/>
      <c r="K45" s="4"/>
      <c r="L45" s="5"/>
    </row>
    <row r="46" spans="1:12" ht="56.25">
      <c r="A46" s="13" t="s">
        <v>70</v>
      </c>
      <c r="B46" s="6" t="s">
        <v>34</v>
      </c>
      <c r="C46" s="8">
        <v>11946.1</v>
      </c>
      <c r="D46" s="8">
        <v>2178.2</v>
      </c>
      <c r="E46" s="7">
        <f t="shared" si="0"/>
        <v>18.23356576623333</v>
      </c>
      <c r="F46" s="8">
        <v>2138.1</v>
      </c>
      <c r="G46" s="7">
        <f t="shared" si="1"/>
        <v>101.87549693653244</v>
      </c>
      <c r="H46" s="5"/>
      <c r="I46" s="5"/>
      <c r="J46" s="5"/>
      <c r="K46" s="5"/>
      <c r="L46" s="5"/>
    </row>
    <row r="47" spans="1:12" ht="56.25" hidden="1">
      <c r="A47" s="13" t="s">
        <v>71</v>
      </c>
      <c r="B47" s="6" t="s">
        <v>35</v>
      </c>
      <c r="C47" s="8"/>
      <c r="D47" s="8"/>
      <c r="E47" s="7" t="e">
        <f t="shared" si="0"/>
        <v>#DIV/0!</v>
      </c>
      <c r="F47" s="8"/>
      <c r="G47" s="7" t="e">
        <f t="shared" si="1"/>
        <v>#DIV/0!</v>
      </c>
      <c r="H47" s="5"/>
      <c r="I47" s="5"/>
      <c r="J47" s="5"/>
      <c r="K47" s="5"/>
      <c r="L47" s="5"/>
    </row>
    <row r="48" spans="1:12" ht="18.75">
      <c r="A48" s="12"/>
      <c r="B48" s="10" t="s">
        <v>36</v>
      </c>
      <c r="C48" s="11">
        <f>C5+C12+C15+C20+C23+C30+C33+C37+C41+C43+C45</f>
        <v>999541</v>
      </c>
      <c r="D48" s="11">
        <f>D5+D12+D15+D20+D23+D30+D33+D37+D41+D43+D45</f>
        <v>227172.7</v>
      </c>
      <c r="E48" s="3">
        <f t="shared" si="0"/>
        <v>22.727702015224992</v>
      </c>
      <c r="F48" s="11">
        <f>F5+F12+F15+F20+F23+F30+F33+F37+F41+F43+F45</f>
        <v>179312.2</v>
      </c>
      <c r="G48" s="3">
        <f t="shared" si="1"/>
        <v>126.69115654149579</v>
      </c>
      <c r="H48" s="5"/>
      <c r="I48" s="5"/>
      <c r="J48" s="5"/>
      <c r="K48" s="5"/>
      <c r="L48" s="5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5">
    <mergeCell ref="B1:G1"/>
    <mergeCell ref="B3:B4"/>
    <mergeCell ref="A3:A4"/>
    <mergeCell ref="C3:E3"/>
    <mergeCell ref="G3:G4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Бородкина</cp:lastModifiedBy>
  <cp:lastPrinted>2022-04-07T10:31:41Z</cp:lastPrinted>
  <dcterms:created xsi:type="dcterms:W3CDTF">2016-08-16T11:17:25Z</dcterms:created>
  <dcterms:modified xsi:type="dcterms:W3CDTF">2023-04-19T11:27:19Z</dcterms:modified>
  <cp:category/>
  <cp:version/>
  <cp:contentType/>
  <cp:contentStatus/>
</cp:coreProperties>
</file>