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605" windowHeight="9435" activeTab="0"/>
  </bookViews>
  <sheets>
    <sheet name="доходы" sheetId="1" r:id="rId1"/>
    <sheet name="расходы" sheetId="2" r:id="rId2"/>
  </sheets>
  <definedNames>
    <definedName name="_xlnm.Print_Titles" localSheetId="1">'расходы'!$2:$4</definedName>
    <definedName name="_xlnm.Print_Area" localSheetId="0">'доходы'!$A$1:$G$3</definedName>
  </definedNames>
  <calcPr fullCalcOnLoad="1"/>
</workbook>
</file>

<file path=xl/sharedStrings.xml><?xml version="1.0" encoding="utf-8"?>
<sst xmlns="http://schemas.openxmlformats.org/spreadsheetml/2006/main" count="308" uniqueCount="293">
  <si>
    <t>тыс.руб.</t>
  </si>
  <si>
    <t>Итого по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</si>
  <si>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</si>
  <si>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</si>
  <si>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</si>
  <si>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</si>
  <si>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</si>
  <si>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 по 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</si>
  <si>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</si>
  <si>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Итого по 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</si>
  <si>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</si>
  <si>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</si>
  <si>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</si>
  <si>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Итого по Жилищно-коммунальное хозяйство</t>
  </si>
  <si>
    <t>Жилищное хозяйство</t>
  </si>
  <si>
    <t>Коммунальное хозяйство</t>
  </si>
  <si>
    <t>Итого по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</si>
  <si>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</si>
  <si>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</si>
  <si>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</si>
  <si>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</si>
  <si>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Итого по Культура, кинематография</t>
  </si>
  <si>
    <t>Культура</t>
  </si>
  <si>
    <t>Другие вопросы в области культуры, кинематографии</t>
  </si>
  <si>
    <t>Итого по 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</si>
  <si>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</si>
  <si>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</si>
  <si>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</si>
  <si>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 по Физическая культура и спорт</t>
  </si>
  <si>
    <t>Итого по Средства массовой информации</t>
  </si>
  <si>
    <t>Периодическая печать и издательства</t>
  </si>
  <si>
    <t>Итого по Обслуживание государственного и муниципального долга</t>
  </si>
  <si>
    <t>Обслуживание внутреннего государственного и муниципального долга</t>
  </si>
  <si>
    <t>Итого по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</si>
  <si>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</si>
  <si>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</si>
  <si>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</t>
  </si>
  <si>
    <t>0100</t>
  </si>
  <si>
    <t>0102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</si>
  <si>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</si>
  <si>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</si>
  <si>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</si>
  <si>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</si>
  <si>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</si>
  <si>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</si>
  <si>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</si>
  <si>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</si>
  <si>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</si>
  <si>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</si>
  <si>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</si>
  <si>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0501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</si>
  <si>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</si>
  <si>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</si>
  <si>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</si>
  <si>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</si>
  <si>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</si>
  <si>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</si>
  <si>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</si>
  <si>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</si>
  <si>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</si>
  <si>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</si>
  <si>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</si>
  <si>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</si>
  <si>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</si>
  <si>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</si>
  <si>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1200</t>
  </si>
  <si>
    <t>1202</t>
  </si>
  <si>
    <t>1300</t>
  </si>
  <si>
    <t>1301</t>
  </si>
  <si>
    <t>1400</t>
  </si>
  <si>
    <t>1401</t>
  </si>
  <si>
    <t>1403</t>
  </si>
  <si>
    <t xml:space="preserve">                                                        </t>
  </si>
  <si>
    <t>тыс. рублей</t>
  </si>
  <si>
    <t xml:space="preserve">000 1 00 00000 00 0000 000             </t>
  </si>
  <si>
    <t>НАЛОГОВЫЕ и НЕНАЛОГОВЫЕ ДОХОДЫ</t>
  </si>
  <si>
    <t>Налоговые доходы</t>
  </si>
  <si>
    <t xml:space="preserve"> 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</si>
  <si>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</si>
  <si>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</si>
  <si>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</si>
  <si>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</si>
  <si>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</si>
  <si>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</si>
  <si>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 xml:space="preserve">     единый налог на вменённый доход для отдельных видов деятельности</t>
  </si>
  <si>
    <t xml:space="preserve"> 000 1 05 03000 01 0000 110</t>
  </si>
  <si>
    <t xml:space="preserve">     единый сельскохозяйственный налог </t>
  </si>
  <si>
    <t xml:space="preserve"> 000 1 05 04000 02 0000 110</t>
  </si>
  <si>
    <t xml:space="preserve">     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</si>
  <si>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</si>
  <si>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</si>
  <si>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000 1 09 00000 00 0000 000</t>
  </si>
  <si>
    <t>Задолженность и перерасчёты по отменённым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</si>
  <si>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</si>
  <si>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</si>
  <si>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</si>
  <si>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</si>
  <si>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</si>
  <si>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</si>
  <si>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</si>
  <si>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000 1 11 05000 00 0000 120</t>
  </si>
  <si>
    <t xml:space="preserve">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</si>
  <si>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</si>
  <si>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</si>
  <si>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000 1 11 05070 00 0000 120</t>
  </si>
  <si>
    <t xml:space="preserve">     доходы от сдачи в аренду имущества, составляющего государственную (муниципальную) казну (за исключением земельных участков)</t>
  </si>
  <si>
    <t>000 1 11 05300 00 0000 120</t>
  </si>
  <si>
    <t xml:space="preserve">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</si>
  <si>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</si>
  <si>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</si>
  <si>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</si>
  <si>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</si>
  <si>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</si>
  <si>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</si>
  <si>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</si>
  <si>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</si>
  <si>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</si>
  <si>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</si>
  <si>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</si>
  <si>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</si>
  <si>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</si>
  <si>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</si>
  <si>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</si>
  <si>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</si>
  <si>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</si>
  <si>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</si>
  <si>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000 2 02 01001 05 0002 151</t>
  </si>
  <si>
    <t xml:space="preserve">      дотации бюджетам муниципальных районов на выравнивание бюджетной обеспеченности муниципальных районов (городских округов) области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</si>
  <si>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</si>
  <si>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</si>
  <si>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000 2 02 02051 05 0000 151</t>
  </si>
  <si>
    <t xml:space="preserve">Субсидии бюджетам муниципальных районов на реализацию федеральных целевых программ </t>
  </si>
  <si>
    <t>000 2 02 02077 05 0000 151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</si>
  <si>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</si>
  <si>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</si>
  <si>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</si>
  <si>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</si>
  <si>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</si>
  <si>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</si>
  <si>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 xml:space="preserve">   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</si>
  <si>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</si>
  <si>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</si>
  <si>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</si>
  <si>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</si>
  <si>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</si>
  <si>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 xml:space="preserve">   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</si>
  <si>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</si>
  <si>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</si>
  <si>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</si>
  <si>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000 2 02 03055 05 0000 151</t>
  </si>
  <si>
    <t>Субвенции бюджетам муниципальных районов на проведение Всероссийской сельскохозяйственной переписи в 2016 году</t>
  </si>
  <si>
    <t>Иные межбюджетные трансферты</t>
  </si>
  <si>
    <t>ВСЕГО ДОХОДОВ:</t>
  </si>
  <si>
    <t>0310</t>
  </si>
  <si>
    <t>Обеспечение пожарной безопасности</t>
  </si>
  <si>
    <t xml:space="preserve">Физическая культура </t>
  </si>
  <si>
    <t>1101</t>
  </si>
  <si>
    <t>0703</t>
  </si>
  <si>
    <t>Дополнительное образование детей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</si>
  <si>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</si>
  <si>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</si>
  <si>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</si>
  <si>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</si>
  <si>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</si>
  <si>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передаваемые бюджетам муниципальных районов из бюджетов поселений на сбалансированность расходов</t>
  </si>
  <si>
    <t>Судебная система</t>
  </si>
  <si>
    <t>0105</t>
  </si>
  <si>
    <t>Cубвенции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</si>
  <si>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</si>
  <si>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</si>
  <si>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</si>
  <si>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</si>
  <si>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</si>
  <si>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</si>
  <si>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</si>
  <si>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000 2 02 30000 00 0000 151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</si>
  <si>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</si>
  <si>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</si>
  <si>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</si>
  <si>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06320229999050075151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</si>
  <si>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</si>
  <si>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</si>
  <si>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Дотации бюджетам муниципальных районов на выравнивание бюджетной обеспеченности муниципальных районов (городских округов) области</t>
  </si>
  <si>
    <t>000 2 02 20000 00 0000 151</t>
  </si>
  <si>
    <t xml:space="preserve"> Субвенции бюджетам бюджетной системы Российской Федерации </t>
  </si>
  <si>
    <t xml:space="preserve"> Субсидии 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</si>
  <si>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</si>
  <si>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>06320225097050000150.</t>
  </si>
  <si>
    <t>Субсидии бюджетам муниципальных районов на реализацию мероприяти государственной програм мы Российской Федерации "Доступная среда"</t>
  </si>
  <si>
    <t>06320225497050000150.</t>
  </si>
  <si>
    <t>06320225519050000150.</t>
  </si>
  <si>
    <t>06320225027050000150.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</si>
  <si>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</si>
  <si>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06320225169050000150.</t>
  </si>
  <si>
    <t>06320227567050000150.</t>
  </si>
  <si>
    <t>Субсидии буджетам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</si>
  <si>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06320229999050063150.</t>
  </si>
  <si>
    <t>06320229999050075150.</t>
  </si>
  <si>
    <t>06320229999050078150.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</si>
  <si>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дороженого фонда</t>
  </si>
  <si>
    <t>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, налогов, оказанию мер социальной поддержки населения, оплате коммунальных услуг и исполнительных листов</t>
  </si>
  <si>
    <t>06320230024050001150.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</si>
  <si>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</si>
  <si>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</si>
  <si>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</si>
  <si>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</t>
  </si>
  <si>
    <t>Cубвенции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</t>
  </si>
  <si>
    <t>Cубвенции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</t>
  </si>
  <si>
    <t xml:space="preserve"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</t>
  </si>
  <si>
    <t>06320230024050003150.</t>
  </si>
  <si>
    <t>06320230024050007150.</t>
  </si>
  <si>
    <t>06320230024050008150.</t>
  </si>
  <si>
    <t>06320230024050009150.</t>
  </si>
  <si>
    <t>06320230024050010150.</t>
  </si>
  <si>
    <t>06320230024050011150.</t>
  </si>
  <si>
    <t>06320230024050012150.</t>
  </si>
  <si>
    <t>06320230024050014150.</t>
  </si>
  <si>
    <t>06320230024050015150.</t>
  </si>
  <si>
    <t>06320230024050016150.</t>
  </si>
  <si>
    <t>06320230024050027150.</t>
  </si>
  <si>
    <t>06320230024050028150.</t>
  </si>
  <si>
    <t>06320230024050029150.</t>
  </si>
  <si>
    <t>06320230024050037150.</t>
  </si>
  <si>
    <t>06320240014050000150.</t>
  </si>
  <si>
    <t>06320249999050013150.</t>
  </si>
  <si>
    <t>06320249999050015150.</t>
  </si>
  <si>
    <t>06321960010050000150.</t>
  </si>
  <si>
    <t>Межбюджетные трансферты, передаваемые бюджетам муниципальных районов области в целях осуществления полномочий по решению вопросов местного значения</t>
  </si>
  <si>
    <t>Сведения об исполнении доходов Красноармейского муниципального района по видам доходов</t>
  </si>
  <si>
    <t>Код бюджетной класификации</t>
  </si>
  <si>
    <t>Ниаменование доходного источника</t>
  </si>
  <si>
    <t>Утвержденные бюджетные назначения(годовой план)</t>
  </si>
  <si>
    <t>Исполнение</t>
  </si>
  <si>
    <t>% исполнения</t>
  </si>
  <si>
    <t>Темп роста к соответствующему периоду прошлого года, %</t>
  </si>
  <si>
    <t>Сведения об исполнении расходов бюджета Красноармейского муниципального района по разделам и подразделам классификации расходов бюджета</t>
  </si>
  <si>
    <t>Код бюджетной классификации</t>
  </si>
  <si>
    <t>Наименование разделов, подразделов</t>
  </si>
  <si>
    <t>06320229999050077150.</t>
  </si>
  <si>
    <t>06320245453050000150.</t>
  </si>
  <si>
    <t>межбюджетные трансферты передаваемы бюджетам мунимципальных районов на создание виртуальных концертных залов</t>
  </si>
  <si>
    <t>06320229999050069151</t>
  </si>
  <si>
    <t>06320229999050074150.</t>
  </si>
  <si>
    <t>Субсидии бюджетам муниципальных районов области на реализацию расходных обязательств, возникающих при выполнении полномочий по решению вопросов местного значения</t>
  </si>
  <si>
    <t>06320229999050086150.</t>
  </si>
  <si>
    <t>Субсидии бюджетам муниципальных районов области на проведение капитального и текущегот ремонтов муниципальных образовательных организаций</t>
  </si>
  <si>
    <t>06320229999050087150.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</si>
  <si>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</si>
  <si>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06320230024050038150.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</si>
  <si>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осущестлению деятельности по опеке и попечительству в отношении несовершеннолетних граждан</t>
  </si>
  <si>
    <t>06320249999050026150.</t>
  </si>
  <si>
    <t>Межбюджетные трансферты, передаваемые бюджетам поселений области на содействие в уточнении сведений и границах населенных пунктов и территориальных зон в Едином государственном реестре недвижимости</t>
  </si>
  <si>
    <t>06320249999050014150.</t>
  </si>
  <si>
    <t>Межбюджетные трансферты, передаваемые бюджетам муниципальных районов области на осуществление полномочий органов местного самоуправления в области энергосбережения и повышения энергетической эффективности</t>
  </si>
  <si>
    <t>06320229999050099150.</t>
  </si>
  <si>
    <t>06320229999050101150.</t>
  </si>
  <si>
    <t>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</si>
  <si>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Субсидии бюджетам муниципальных районов на реализацию мероприятий по обеспечению жильем молодых семей (в рамках достижения соответствующих задач федерального проекта)</t>
  </si>
  <si>
    <t>0705</t>
  </si>
  <si>
    <t>Профессиональная подготовка, переподготовка и повышение квалификации</t>
  </si>
  <si>
    <t>000 2 0210000 00 0000 151</t>
  </si>
  <si>
    <t>06320215001050002151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</si>
  <si>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</si>
  <si>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1105</t>
  </si>
  <si>
    <t>Другие вопросы в области физической культуры и спорта</t>
  </si>
  <si>
    <t>000 106 04000 02 0000 110</t>
  </si>
  <si>
    <t xml:space="preserve">Транспортный налог </t>
  </si>
  <si>
    <t>06320229999050107150.</t>
  </si>
  <si>
    <t>06320229999050108150.</t>
  </si>
  <si>
    <t>06320229999050111150.</t>
  </si>
  <si>
    <t>Субсидии бюджетам муниципальных районов на выравнивание возможностей местных бюджетов по обеспечению образовательной деятельности муниципальных общеобразовательных учреждений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</si>
  <si>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</si>
  <si>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</t>
  </si>
  <si>
    <t>06320225097050000150</t>
  </si>
  <si>
    <t>06320225210050000150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</si>
  <si>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</si>
  <si>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06320225304050000150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</si>
  <si>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</si>
  <si>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06320230024050043150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</si>
  <si>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</si>
  <si>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06320235303050000150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</si>
  <si>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</si>
  <si>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06320235469050000150</t>
  </si>
  <si>
    <t>Субвенции бюджетам муниципальных районов на проведение Всероссийской переписи населения 2020 года</t>
  </si>
  <si>
    <t>06320249999050015150</t>
  </si>
  <si>
    <t>на 1 июля 2021 года</t>
  </si>
  <si>
    <t>на 1 июля 2020 года</t>
  </si>
  <si>
    <t>06320249999050044150</t>
  </si>
  <si>
    <t>06320249999050048150</t>
  </si>
  <si>
    <t>06320249999050054150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</si>
  <si>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</si>
  <si>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(за счет средств дотации)</t>
  </si>
  <si>
    <t>Межбюджетные трансферты, передаваемые бюджетам муниципальных районов области на достижение надлежащего уровня оплаты труда в органах местного самоуправления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</si>
</sst>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\.00\.000\.0"/>
    <numFmt numFmtId="183" formatCode="#,##0.0"/>
    <numFmt numFmtId="184" formatCode="0000"/>
    <numFmt numFmtId="185" formatCode="#,##0.00;[Red]\-#,##0.00;0.00"/>
    <numFmt numFmtId="186" formatCode="#,##0.000;[Red]\-#,##0.000;0.000"/>
    <numFmt numFmtId="187" formatCode="#,##0.0;[Red]\-#,##0.0;0.0"/>
    <numFmt numFmtId="188" formatCode="00\.00\.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182" fontId="3" fillId="0" borderId="10" xfId="53" applyNumberFormat="1" applyFont="1" applyFill="1" applyBorder="1" applyAlignment="1" applyProtection="1">
      <alignment wrapText="1"/>
      <protection hidden="1"/>
    </xf>
    <xf numFmtId="183" fontId="3" fillId="0" borderId="10" xfId="53" applyNumberFormat="1" applyFont="1" applyFill="1" applyBorder="1" applyAlignment="1" applyProtection="1">
      <alignment wrapText="1"/>
      <protection hidden="1"/>
    </xf>
    <xf numFmtId="182" fontId="4" fillId="0" borderId="0" xfId="53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184" fontId="5" fillId="0" borderId="10" xfId="53" applyNumberFormat="1" applyFont="1" applyFill="1" applyBorder="1" applyAlignment="1" applyProtection="1">
      <alignment wrapText="1"/>
      <protection hidden="1"/>
    </xf>
    <xf numFmtId="183" fontId="5" fillId="0" borderId="10" xfId="53" applyNumberFormat="1" applyFont="1" applyFill="1" applyBorder="1" applyAlignment="1" applyProtection="1">
      <alignment wrapText="1"/>
      <protection hidden="1"/>
    </xf>
    <xf numFmtId="183" fontId="16" fillId="0" borderId="10" xfId="0" applyNumberFormat="1" applyFont="1" applyBorder="1" applyAlignment="1">
      <alignment/>
    </xf>
    <xf numFmtId="183" fontId="16" fillId="0" borderId="10" xfId="0" applyNumberFormat="1" applyFont="1" applyFill="1" applyBorder="1" applyAlignment="1">
      <alignment/>
    </xf>
    <xf numFmtId="184" fontId="3" fillId="0" borderId="10" xfId="53" applyNumberFormat="1" applyFont="1" applyFill="1" applyBorder="1" applyAlignment="1" applyProtection="1">
      <alignment wrapText="1"/>
      <protection hidden="1"/>
    </xf>
    <xf numFmtId="183" fontId="17" fillId="0" borderId="10" xfId="0" applyNumberFormat="1" applyFont="1" applyBorder="1" applyAlignment="1">
      <alignment/>
    </xf>
    <xf numFmtId="49" fontId="3" fillId="0" borderId="10" xfId="53" applyNumberFormat="1" applyFont="1" applyFill="1" applyBorder="1" applyAlignment="1" applyProtection="1">
      <alignment horizontal="right" wrapText="1"/>
      <protection hidden="1"/>
    </xf>
    <xf numFmtId="49" fontId="5" fillId="0" borderId="10" xfId="53" applyNumberFormat="1" applyFont="1" applyFill="1" applyBorder="1" applyAlignment="1" applyProtection="1">
      <alignment horizontal="right" wrapText="1"/>
      <protection hidden="1"/>
    </xf>
    <xf numFmtId="4" fontId="8" fillId="0" borderId="0" xfId="58" applyNumberFormat="1" applyFont="1" applyFill="1" applyAlignment="1">
      <alignment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83" fontId="3" fillId="0" borderId="0" xfId="62" applyNumberFormat="1" applyFont="1" applyFill="1" applyBorder="1" applyAlignment="1" applyProtection="1">
      <alignment horizontal="right" vertical="center"/>
      <protection hidden="1"/>
    </xf>
    <xf numFmtId="183" fontId="9" fillId="0" borderId="0" xfId="62" applyNumberFormat="1" applyFont="1" applyFill="1" applyBorder="1" applyAlignment="1">
      <alignment horizontal="center" vertical="center"/>
      <protection/>
    </xf>
    <xf numFmtId="183" fontId="10" fillId="0" borderId="0" xfId="62" applyNumberFormat="1" applyFont="1" applyFill="1" applyBorder="1" applyAlignment="1" applyProtection="1">
      <alignment horizontal="right" vertical="center"/>
      <protection hidden="1"/>
    </xf>
    <xf numFmtId="4" fontId="12" fillId="0" borderId="0" xfId="62" applyNumberFormat="1" applyFont="1" applyFill="1" applyAlignment="1">
      <alignment horizontal="center" vertical="top"/>
      <protection/>
    </xf>
    <xf numFmtId="4" fontId="12" fillId="0" borderId="0" xfId="62" applyNumberFormat="1" applyFont="1" applyFill="1" applyAlignment="1">
      <alignment horizontal="center" vertical="center"/>
      <protection/>
    </xf>
    <xf numFmtId="4" fontId="10" fillId="0" borderId="10" xfId="58" applyNumberFormat="1" applyFont="1" applyFill="1" applyBorder="1" applyAlignment="1">
      <alignment horizontal="left" vertical="center" wrapText="1"/>
      <protection/>
    </xf>
    <xf numFmtId="4" fontId="9" fillId="0" borderId="0" xfId="62" applyNumberFormat="1" applyFont="1" applyFill="1" applyAlignment="1">
      <alignment vertical="center"/>
      <protection/>
    </xf>
    <xf numFmtId="4" fontId="14" fillId="0" borderId="10" xfId="62" applyNumberFormat="1" applyFont="1" applyFill="1" applyBorder="1" applyAlignment="1" applyProtection="1">
      <alignment horizontal="left" vertical="center" wrapText="1"/>
      <protection hidden="1"/>
    </xf>
    <xf numFmtId="4" fontId="13" fillId="0" borderId="0" xfId="62" applyNumberFormat="1" applyFont="1" applyFill="1" applyAlignment="1">
      <alignment vertical="center"/>
      <protection/>
    </xf>
    <xf numFmtId="4" fontId="10" fillId="0" borderId="10" xfId="62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58" applyFont="1" applyFill="1" applyBorder="1" applyAlignment="1">
      <alignment vertical="center" wrapText="1"/>
      <protection/>
    </xf>
    <xf numFmtId="0" fontId="14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10" fillId="0" borderId="10" xfId="58" applyNumberFormat="1" applyFont="1" applyFill="1" applyBorder="1" applyAlignment="1">
      <alignment horizontal="left" vertical="center" wrapText="1"/>
      <protection/>
    </xf>
    <xf numFmtId="49" fontId="14" fillId="0" borderId="10" xfId="58" applyNumberFormat="1" applyFont="1" applyFill="1" applyBorder="1" applyAlignment="1">
      <alignment horizontal="left" vertical="center" wrapText="1"/>
      <protection/>
    </xf>
    <xf numFmtId="183" fontId="14" fillId="0" borderId="10" xfId="58" applyNumberFormat="1" applyFont="1" applyFill="1" applyBorder="1" applyAlignment="1">
      <alignment horizontal="left" vertical="center" wrapText="1"/>
      <protection/>
    </xf>
    <xf numFmtId="183" fontId="14" fillId="0" borderId="10" xfId="58" applyNumberFormat="1" applyFont="1" applyFill="1" applyBorder="1" applyAlignment="1">
      <alignment horizontal="center" vertical="center" shrinkToFit="1"/>
      <protection/>
    </xf>
    <xf numFmtId="0" fontId="14" fillId="0" borderId="10" xfId="58" applyFont="1" applyFill="1" applyBorder="1" applyAlignment="1">
      <alignment horizontal="left" vertical="center" wrapText="1"/>
      <protection/>
    </xf>
    <xf numFmtId="0" fontId="14" fillId="0" borderId="0" xfId="58" applyNumberFormat="1" applyFont="1" applyFill="1" applyBorder="1" applyAlignment="1">
      <alignment horizontal="center" vertical="center" shrinkToFit="1"/>
      <protection/>
    </xf>
    <xf numFmtId="0" fontId="10" fillId="0" borderId="10" xfId="58" applyNumberFormat="1" applyFont="1" applyFill="1" applyBorder="1" applyAlignment="1">
      <alignment horizontal="left" vertical="center" wrapText="1"/>
      <protection/>
    </xf>
    <xf numFmtId="183" fontId="10" fillId="0" borderId="10" xfId="58" applyNumberFormat="1" applyFont="1" applyFill="1" applyBorder="1" applyAlignment="1">
      <alignment vertical="center" wrapText="1"/>
      <protection/>
    </xf>
    <xf numFmtId="0" fontId="10" fillId="0" borderId="10" xfId="58" applyFont="1" applyFill="1" applyBorder="1" applyAlignment="1">
      <alignment vertical="center"/>
      <protection/>
    </xf>
    <xf numFmtId="4" fontId="5" fillId="0" borderId="0" xfId="62" applyNumberFormat="1" applyFont="1" applyFill="1" applyAlignment="1">
      <alignment vertical="center"/>
      <protection/>
    </xf>
    <xf numFmtId="4" fontId="14" fillId="0" borderId="0" xfId="62" applyNumberFormat="1" applyFont="1" applyFill="1" applyAlignment="1">
      <alignment vertical="center"/>
      <protection/>
    </xf>
    <xf numFmtId="183" fontId="5" fillId="0" borderId="0" xfId="62" applyNumberFormat="1" applyFont="1" applyFill="1" applyAlignment="1">
      <alignment horizontal="center" vertical="center"/>
      <protection/>
    </xf>
    <xf numFmtId="183" fontId="5" fillId="0" borderId="0" xfId="62" applyNumberFormat="1" applyFont="1" applyFill="1" applyAlignment="1">
      <alignment vertical="center"/>
      <protection/>
    </xf>
    <xf numFmtId="183" fontId="9" fillId="0" borderId="0" xfId="62" applyNumberFormat="1" applyFont="1" applyFill="1" applyAlignment="1">
      <alignment vertical="center"/>
      <protection/>
    </xf>
    <xf numFmtId="183" fontId="8" fillId="0" borderId="0" xfId="58" applyNumberFormat="1" applyFont="1" applyFill="1" applyAlignment="1">
      <alignment vertical="center"/>
      <protection/>
    </xf>
    <xf numFmtId="183" fontId="12" fillId="0" borderId="0" xfId="62" applyNumberFormat="1" applyFont="1" applyFill="1" applyAlignment="1">
      <alignment horizontal="center" vertical="top"/>
      <protection/>
    </xf>
    <xf numFmtId="183" fontId="12" fillId="0" borderId="0" xfId="62" applyNumberFormat="1" applyFont="1" applyFill="1" applyAlignment="1">
      <alignment horizontal="center" vertical="center"/>
      <protection/>
    </xf>
    <xf numFmtId="182" fontId="5" fillId="0" borderId="10" xfId="53" applyNumberFormat="1" applyFont="1" applyFill="1" applyBorder="1" applyAlignment="1" applyProtection="1">
      <alignment wrapText="1"/>
      <protection hidden="1"/>
    </xf>
    <xf numFmtId="183" fontId="14" fillId="0" borderId="10" xfId="62" applyNumberFormat="1" applyFont="1" applyFill="1" applyBorder="1" applyAlignment="1" applyProtection="1">
      <alignment horizontal="center" vertical="center" shrinkToFit="1"/>
      <protection hidden="1"/>
    </xf>
    <xf numFmtId="183" fontId="10" fillId="0" borderId="10" xfId="58" applyNumberFormat="1" applyFont="1" applyFill="1" applyBorder="1" applyAlignment="1">
      <alignment horizontal="center" vertical="center" shrinkToFit="1"/>
      <protection/>
    </xf>
    <xf numFmtId="183" fontId="10" fillId="0" borderId="10" xfId="62" applyNumberFormat="1" applyFont="1" applyFill="1" applyBorder="1" applyAlignment="1">
      <alignment horizontal="center" vertical="center" shrinkToFit="1"/>
      <protection/>
    </xf>
    <xf numFmtId="183" fontId="10" fillId="0" borderId="10" xfId="62" applyNumberFormat="1" applyFont="1" applyFill="1" applyBorder="1" applyAlignment="1" applyProtection="1">
      <alignment horizontal="center" vertical="center" shrinkToFit="1"/>
      <protection hidden="1"/>
    </xf>
    <xf numFmtId="183" fontId="10" fillId="0" borderId="10" xfId="62" applyNumberFormat="1" applyFont="1" applyFill="1" applyBorder="1" applyAlignment="1">
      <alignment vertical="center" shrinkToFit="1"/>
      <protection/>
    </xf>
    <xf numFmtId="183" fontId="14" fillId="0" borderId="10" xfId="62" applyNumberFormat="1" applyFont="1" applyFill="1" applyBorder="1" applyAlignment="1">
      <alignment vertical="center" shrinkToFit="1"/>
      <protection/>
    </xf>
    <xf numFmtId="183" fontId="14" fillId="0" borderId="10" xfId="62" applyNumberFormat="1" applyFont="1" applyFill="1" applyBorder="1" applyAlignment="1">
      <alignment horizontal="center" vertical="center" shrinkToFit="1"/>
      <protection/>
    </xf>
    <xf numFmtId="183" fontId="12" fillId="0" borderId="10" xfId="58" applyNumberFormat="1" applyFont="1" applyFill="1" applyBorder="1" applyAlignment="1">
      <alignment horizontal="center" vertical="center" shrinkToFit="1"/>
      <protection/>
    </xf>
    <xf numFmtId="4" fontId="14" fillId="24" borderId="10" xfId="0" applyNumberFormat="1" applyFont="1" applyFill="1" applyBorder="1" applyAlignment="1">
      <alignment vertical="center" wrapText="1"/>
    </xf>
    <xf numFmtId="0" fontId="14" fillId="0" borderId="11" xfId="59" applyNumberFormat="1" applyFont="1" applyFill="1" applyBorder="1" applyAlignment="1" applyProtection="1">
      <alignment horizontal="left" wrapText="1"/>
      <protection hidden="1"/>
    </xf>
    <xf numFmtId="4" fontId="11" fillId="0" borderId="10" xfId="58" applyNumberFormat="1" applyFont="1" applyFill="1" applyBorder="1" applyAlignment="1">
      <alignment horizontal="center" vertical="center" shrinkToFit="1"/>
      <protection/>
    </xf>
    <xf numFmtId="4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4" fontId="11" fillId="0" borderId="10" xfId="62" applyNumberFormat="1" applyFont="1" applyFill="1" applyBorder="1" applyAlignment="1" applyProtection="1">
      <alignment horizontal="center" vertical="center" shrinkToFit="1"/>
      <protection hidden="1"/>
    </xf>
    <xf numFmtId="49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58" applyFont="1" applyFill="1" applyBorder="1" applyAlignment="1">
      <alignment horizontal="center" vertical="center" shrinkToFit="1"/>
      <protection/>
    </xf>
    <xf numFmtId="0" fontId="11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58" applyNumberFormat="1" applyFont="1" applyFill="1" applyBorder="1" applyAlignment="1">
      <alignment horizontal="center" vertical="center" shrinkToFit="1"/>
      <protection/>
    </xf>
    <xf numFmtId="0" fontId="12" fillId="0" borderId="10" xfId="62" applyFont="1" applyFill="1" applyBorder="1" applyAlignment="1">
      <alignment horizontal="center" vertical="center" shrinkToFit="1"/>
      <protection/>
    </xf>
    <xf numFmtId="0" fontId="12" fillId="0" borderId="10" xfId="62" applyNumberFormat="1" applyFont="1" applyFill="1" applyBorder="1" applyAlignment="1">
      <alignment horizontal="center" vertical="center" shrinkToFit="1"/>
      <protection/>
    </xf>
    <xf numFmtId="0" fontId="12" fillId="0" borderId="10" xfId="53" applyNumberFormat="1" applyFont="1" applyFill="1" applyBorder="1" applyAlignment="1" applyProtection="1">
      <alignment horizontal="center" vertical="center" shrinkToFit="1"/>
      <protection hidden="1"/>
    </xf>
    <xf numFmtId="0" fontId="12" fillId="0" borderId="12" xfId="59" applyNumberFormat="1" applyFont="1" applyFill="1" applyBorder="1" applyAlignment="1" applyProtection="1">
      <alignment horizontal="center" wrapText="1"/>
      <protection hidden="1"/>
    </xf>
    <xf numFmtId="0" fontId="11" fillId="0" borderId="10" xfId="62" applyFont="1" applyFill="1" applyBorder="1" applyAlignment="1">
      <alignment horizontal="center" vertical="center" shrinkToFit="1"/>
      <protection/>
    </xf>
    <xf numFmtId="0" fontId="11" fillId="0" borderId="10" xfId="58" applyNumberFormat="1" applyFont="1" applyFill="1" applyBorder="1" applyAlignment="1">
      <alignment horizontal="center" vertical="center" shrinkToFit="1"/>
      <protection/>
    </xf>
    <xf numFmtId="0" fontId="19" fillId="0" borderId="12" xfId="59" applyNumberFormat="1" applyFont="1" applyFill="1" applyBorder="1" applyAlignment="1" applyProtection="1">
      <alignment horizontal="left" wrapText="1"/>
      <protection hidden="1"/>
    </xf>
    <xf numFmtId="0" fontId="19" fillId="0" borderId="11" xfId="59" applyNumberFormat="1" applyFont="1" applyFill="1" applyBorder="1" applyAlignment="1" applyProtection="1">
      <alignment horizontal="left" wrapText="1"/>
      <protection hidden="1"/>
    </xf>
    <xf numFmtId="183" fontId="10" fillId="0" borderId="10" xfId="58" applyNumberFormat="1" applyFont="1" applyFill="1" applyBorder="1" applyAlignment="1">
      <alignment horizontal="right" vertical="center" shrinkToFit="1"/>
      <protection/>
    </xf>
    <xf numFmtId="183" fontId="10" fillId="0" borderId="10" xfId="58" applyNumberFormat="1" applyFont="1" applyFill="1" applyBorder="1" applyAlignment="1">
      <alignment horizontal="right" shrinkToFit="1"/>
      <protection/>
    </xf>
    <xf numFmtId="4" fontId="10" fillId="0" borderId="10" xfId="58" applyNumberFormat="1" applyFont="1" applyFill="1" applyBorder="1" applyAlignment="1">
      <alignment horizontal="center" vertical="center" shrinkToFit="1"/>
      <protection/>
    </xf>
    <xf numFmtId="185" fontId="14" fillId="0" borderId="11" xfId="59" applyNumberFormat="1" applyFont="1" applyFill="1" applyBorder="1" applyAlignment="1" applyProtection="1">
      <alignment wrapText="1"/>
      <protection hidden="1"/>
    </xf>
    <xf numFmtId="185" fontId="14" fillId="0" borderId="13" xfId="59" applyNumberFormat="1" applyFont="1" applyFill="1" applyBorder="1" applyAlignment="1" applyProtection="1">
      <alignment wrapText="1"/>
      <protection hidden="1"/>
    </xf>
    <xf numFmtId="183" fontId="14" fillId="0" borderId="11" xfId="58" applyNumberFormat="1" applyFont="1" applyFill="1" applyBorder="1" applyAlignment="1">
      <alignment horizontal="center" vertical="center" shrinkToFit="1"/>
      <protection/>
    </xf>
    <xf numFmtId="0" fontId="19" fillId="0" borderId="12" xfId="59" applyNumberFormat="1" applyFont="1" applyFill="1" applyBorder="1" applyAlignment="1" applyProtection="1">
      <alignment horizontal="left" wrapText="1"/>
      <protection hidden="1"/>
    </xf>
    <xf numFmtId="0" fontId="19" fillId="0" borderId="11" xfId="59" applyNumberFormat="1" applyFont="1" applyFill="1" applyBorder="1" applyAlignment="1" applyProtection="1">
      <alignment horizontal="left" wrapText="1"/>
      <protection hidden="1"/>
    </xf>
    <xf numFmtId="185" fontId="14" fillId="0" borderId="11" xfId="59" applyNumberFormat="1" applyFont="1" applyFill="1" applyBorder="1" applyAlignment="1" applyProtection="1">
      <alignment horizontal="center" wrapText="1"/>
      <protection hidden="1"/>
    </xf>
    <xf numFmtId="0" fontId="14" fillId="0" borderId="11" xfId="58" applyFont="1" applyFill="1" applyBorder="1" applyAlignment="1">
      <alignment horizontal="left" vertical="center" wrapText="1"/>
      <protection/>
    </xf>
    <xf numFmtId="0" fontId="12" fillId="0" borderId="14" xfId="61" applyNumberFormat="1" applyFont="1" applyFill="1" applyBorder="1" applyAlignment="1" applyProtection="1">
      <alignment horizontal="center" vertical="center" shrinkToFit="1"/>
      <protection hidden="1"/>
    </xf>
    <xf numFmtId="0" fontId="19" fillId="0" borderId="12" xfId="60" applyNumberFormat="1" applyFont="1" applyFill="1" applyBorder="1" applyAlignment="1" applyProtection="1">
      <alignment horizontal="left" wrapText="1"/>
      <protection hidden="1"/>
    </xf>
    <xf numFmtId="0" fontId="19" fillId="0" borderId="11" xfId="60" applyNumberFormat="1" applyFont="1" applyFill="1" applyBorder="1" applyAlignment="1" applyProtection="1">
      <alignment horizontal="left" wrapText="1"/>
      <protection hidden="1"/>
    </xf>
    <xf numFmtId="0" fontId="22" fillId="0" borderId="15" xfId="62" applyNumberFormat="1" applyFont="1" applyFill="1" applyBorder="1" applyAlignment="1" applyProtection="1">
      <alignment horizontal="center" vertical="top" wrapText="1"/>
      <protection hidden="1"/>
    </xf>
    <xf numFmtId="183" fontId="22" fillId="0" borderId="15" xfId="62" applyNumberFormat="1" applyFont="1" applyFill="1" applyBorder="1" applyAlignment="1" applyProtection="1">
      <alignment horizontal="center" vertical="center" wrapText="1"/>
      <protection hidden="1"/>
    </xf>
    <xf numFmtId="183" fontId="11" fillId="0" borderId="10" xfId="62" applyNumberFormat="1" applyFont="1" applyFill="1" applyBorder="1" applyAlignment="1" applyProtection="1">
      <alignment vertical="top" wrapText="1"/>
      <protection hidden="1"/>
    </xf>
    <xf numFmtId="0" fontId="23" fillId="0" borderId="15" xfId="62" applyNumberFormat="1" applyFont="1" applyFill="1" applyBorder="1" applyAlignment="1" applyProtection="1">
      <alignment horizontal="center" vertical="top" wrapText="1"/>
      <protection hidden="1"/>
    </xf>
    <xf numFmtId="183" fontId="23" fillId="0" borderId="15" xfId="62" applyNumberFormat="1" applyFont="1" applyFill="1" applyBorder="1" applyAlignment="1" applyProtection="1">
      <alignment horizontal="center" vertical="center" wrapText="1"/>
      <protection hidden="1"/>
    </xf>
    <xf numFmtId="183" fontId="8" fillId="0" borderId="10" xfId="58" applyNumberFormat="1" applyFont="1" applyFill="1" applyBorder="1" applyAlignment="1">
      <alignment vertical="center" wrapText="1"/>
      <protection/>
    </xf>
    <xf numFmtId="0" fontId="24" fillId="0" borderId="10" xfId="62" applyFont="1" applyFill="1" applyBorder="1" applyAlignment="1">
      <alignment horizontal="left" vertical="center" shrinkToFit="1"/>
      <protection/>
    </xf>
    <xf numFmtId="185" fontId="14" fillId="0" borderId="11" xfId="59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59" applyFont="1" applyBorder="1" applyAlignment="1">
      <alignment horizontal="center" vertical="center"/>
      <protection/>
    </xf>
    <xf numFmtId="4" fontId="14" fillId="0" borderId="10" xfId="62" applyNumberFormat="1" applyFont="1" applyFill="1" applyBorder="1" applyAlignment="1">
      <alignment horizontal="center" vertical="center" shrinkToFit="1"/>
      <protection/>
    </xf>
    <xf numFmtId="185" fontId="14" fillId="0" borderId="13" xfId="59" applyNumberFormat="1" applyFont="1" applyFill="1" applyBorder="1" applyAlignment="1" applyProtection="1">
      <alignment horizontal="center" vertical="center" wrapText="1"/>
      <protection hidden="1"/>
    </xf>
    <xf numFmtId="187" fontId="14" fillId="0" borderId="11" xfId="59" applyNumberFormat="1" applyFont="1" applyFill="1" applyBorder="1" applyAlignment="1" applyProtection="1">
      <alignment horizontal="center" vertical="center" wrapText="1"/>
      <protection hidden="1"/>
    </xf>
    <xf numFmtId="185" fontId="1" fillId="0" borderId="11" xfId="59" applyNumberFormat="1" applyFont="1" applyFill="1" applyBorder="1" applyAlignment="1" applyProtection="1">
      <alignment horizontal="center" wrapText="1"/>
      <protection hidden="1"/>
    </xf>
    <xf numFmtId="185" fontId="1" fillId="0" borderId="13" xfId="59" applyNumberFormat="1" applyFont="1" applyFill="1" applyBorder="1" applyAlignment="1" applyProtection="1">
      <alignment horizontal="center" wrapText="1"/>
      <protection hidden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6" fillId="0" borderId="0" xfId="62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0" xfId="62" applyNumberFormat="1" applyFont="1" applyFill="1" applyBorder="1" applyAlignment="1" applyProtection="1">
      <alignment horizontal="center" vertical="top"/>
      <protection hidden="1"/>
    </xf>
    <xf numFmtId="0" fontId="11" fillId="0" borderId="11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4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7" xfId="62" applyNumberFormat="1" applyFont="1" applyFill="1" applyBorder="1" applyAlignment="1" applyProtection="1">
      <alignment horizontal="center" vertical="top" wrapText="1"/>
      <protection hidden="1"/>
    </xf>
    <xf numFmtId="0" fontId="17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4" xfId="62" applyNumberFormat="1" applyFont="1" applyFill="1" applyBorder="1" applyAlignment="1" applyProtection="1">
      <alignment horizontal="center" vertical="top" wrapText="1"/>
      <protection hidden="1"/>
    </xf>
    <xf numFmtId="187" fontId="14" fillId="0" borderId="13" xfId="60" applyNumberFormat="1" applyFont="1" applyFill="1" applyBorder="1" applyAlignment="1" applyProtection="1">
      <alignment horizontal="center" wrapText="1"/>
      <protection hidden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_tmp" xfId="59"/>
    <cellStyle name="Обычный_tmp_доходы" xfId="60"/>
    <cellStyle name="Обычный_Tmp1" xfId="61"/>
    <cellStyle name="Обычный_Tmp10" xfId="62"/>
    <cellStyle name="Обычный_Tmp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SheetLayoutView="55" zoomScalePageLayoutView="0" workbookViewId="0" topLeftCell="A1">
      <selection activeCell="F8" sqref="F8"/>
    </sheetView>
  </sheetViews>
  <sheetFormatPr defaultColWidth="9.140625" defaultRowHeight="15"/>
  <cols>
    <col min="1" max="1" width="23.421875" style="38" customWidth="1"/>
    <col min="2" max="2" width="50.28125" style="39" customWidth="1"/>
    <col min="3" max="3" width="13.140625" style="39" customWidth="1"/>
    <col min="4" max="4" width="14.00390625" style="41" customWidth="1"/>
    <col min="5" max="5" width="13.00390625" style="40" customWidth="1"/>
    <col min="6" max="6" width="13.421875" style="42" customWidth="1"/>
    <col min="7" max="7" width="13.57421875" style="22" customWidth="1"/>
    <col min="8" max="8" width="11.8515625" style="42" customWidth="1"/>
    <col min="9" max="16384" width="9.140625" style="22" customWidth="1"/>
  </cols>
  <sheetData>
    <row r="1" spans="1:8" s="14" customFormat="1" ht="46.5" customHeight="1">
      <c r="A1" s="104" t="s">
        <v>228</v>
      </c>
      <c r="B1" s="104"/>
      <c r="C1" s="104"/>
      <c r="D1" s="104"/>
      <c r="E1" s="104"/>
      <c r="F1" s="104"/>
      <c r="G1" s="104"/>
      <c r="H1" s="43"/>
    </row>
    <row r="2" spans="1:8" s="14" customFormat="1" ht="24" customHeight="1" hidden="1">
      <c r="A2" s="104"/>
      <c r="B2" s="104"/>
      <c r="C2" s="104"/>
      <c r="D2" s="104"/>
      <c r="E2" s="104"/>
      <c r="F2" s="104"/>
      <c r="G2" s="104"/>
      <c r="H2" s="43"/>
    </row>
    <row r="3" spans="4:8" s="15" customFormat="1" ht="22.5" customHeight="1">
      <c r="D3" s="16"/>
      <c r="E3" s="17" t="s">
        <v>72</v>
      </c>
      <c r="G3" s="18" t="s">
        <v>73</v>
      </c>
      <c r="H3" s="17"/>
    </row>
    <row r="4" spans="1:8" s="19" customFormat="1" ht="30" customHeight="1">
      <c r="A4" s="105" t="s">
        <v>229</v>
      </c>
      <c r="B4" s="106" t="s">
        <v>230</v>
      </c>
      <c r="C4" s="107" t="s">
        <v>285</v>
      </c>
      <c r="D4" s="108"/>
      <c r="E4" s="109"/>
      <c r="F4" s="90" t="s">
        <v>286</v>
      </c>
      <c r="G4" s="102" t="s">
        <v>234</v>
      </c>
      <c r="H4" s="44"/>
    </row>
    <row r="5" spans="1:8" s="20" customFormat="1" ht="75" customHeight="1">
      <c r="A5" s="105"/>
      <c r="B5" s="106"/>
      <c r="C5" s="88" t="s">
        <v>231</v>
      </c>
      <c r="D5" s="89" t="s">
        <v>232</v>
      </c>
      <c r="E5" s="89" t="s">
        <v>233</v>
      </c>
      <c r="F5" s="89" t="s">
        <v>232</v>
      </c>
      <c r="G5" s="103"/>
      <c r="H5" s="45"/>
    </row>
    <row r="6" spans="1:7" ht="19.5">
      <c r="A6" s="77" t="s">
        <v>74</v>
      </c>
      <c r="B6" s="21" t="s">
        <v>75</v>
      </c>
      <c r="C6" s="49">
        <f>SUM(C7+C17)</f>
        <v>191627.1</v>
      </c>
      <c r="D6" s="49">
        <f>SUM(D7+D17)</f>
        <v>74161.5</v>
      </c>
      <c r="E6" s="49">
        <f>D6/C6*100</f>
        <v>38.70094574306035</v>
      </c>
      <c r="F6" s="49">
        <f>SUM(F7+F17)</f>
        <v>56384.4</v>
      </c>
      <c r="G6" s="51">
        <f>D6/F6*100</f>
        <v>131.5284014727478</v>
      </c>
    </row>
    <row r="7" spans="1:7" ht="19.5">
      <c r="A7" s="57"/>
      <c r="B7" s="21" t="s">
        <v>76</v>
      </c>
      <c r="C7" s="48">
        <f>SUM(C8+C9+C10+C14+C15)</f>
        <v>168277.7</v>
      </c>
      <c r="D7" s="48">
        <f>SUM(D8+D9+D10+D14+D15)</f>
        <v>66728.7</v>
      </c>
      <c r="E7" s="53">
        <f>D7/C7*100</f>
        <v>39.653917304550745</v>
      </c>
      <c r="F7" s="48">
        <f>SUM(F8+F9+F10+F15)</f>
        <v>50226.1</v>
      </c>
      <c r="G7" s="52">
        <f aca="true" t="shared" si="0" ref="G7:G74">D7/F7*100</f>
        <v>132.8566223537165</v>
      </c>
    </row>
    <row r="8" spans="1:8" s="24" customFormat="1" ht="19.5">
      <c r="A8" s="58" t="s">
        <v>77</v>
      </c>
      <c r="B8" s="23" t="s">
        <v>78</v>
      </c>
      <c r="C8" s="47">
        <v>75361.8</v>
      </c>
      <c r="D8" s="47">
        <v>36781.6</v>
      </c>
      <c r="E8" s="53">
        <f>D8/C8*100</f>
        <v>48.80668986144173</v>
      </c>
      <c r="F8" s="47">
        <v>32518.8</v>
      </c>
      <c r="G8" s="52">
        <f t="shared" si="0"/>
        <v>113.10872479919307</v>
      </c>
      <c r="H8" s="42"/>
    </row>
    <row r="9" spans="1:8" s="24" customFormat="1" ht="39" customHeight="1">
      <c r="A9" s="58" t="s">
        <v>79</v>
      </c>
      <c r="B9" s="23" t="s">
        <v>80</v>
      </c>
      <c r="C9" s="47">
        <v>26621.3</v>
      </c>
      <c r="D9" s="47">
        <v>12486.1</v>
      </c>
      <c r="E9" s="53">
        <f aca="true" t="shared" si="1" ref="E9:E76">D9/C9*100</f>
        <v>46.902668164214376</v>
      </c>
      <c r="F9" s="47">
        <v>10680.6</v>
      </c>
      <c r="G9" s="52">
        <f t="shared" si="0"/>
        <v>116.90448102166545</v>
      </c>
      <c r="H9" s="42"/>
    </row>
    <row r="10" spans="1:7" ht="19.5">
      <c r="A10" s="58" t="s">
        <v>81</v>
      </c>
      <c r="B10" s="23" t="s">
        <v>82</v>
      </c>
      <c r="C10" s="47">
        <v>7508.6</v>
      </c>
      <c r="D10" s="47">
        <v>8514.6</v>
      </c>
      <c r="E10" s="53">
        <f t="shared" si="1"/>
        <v>113.39797032735797</v>
      </c>
      <c r="F10" s="47">
        <v>4709.6</v>
      </c>
      <c r="G10" s="52">
        <f t="shared" si="0"/>
        <v>180.7924239850518</v>
      </c>
    </row>
    <row r="11" spans="1:7" ht="31.5">
      <c r="A11" s="58" t="s">
        <v>83</v>
      </c>
      <c r="B11" s="23" t="s">
        <v>84</v>
      </c>
      <c r="C11" s="47">
        <v>1342.4</v>
      </c>
      <c r="D11" s="47">
        <v>1430.1</v>
      </c>
      <c r="E11" s="53">
        <f t="shared" si="1"/>
        <v>106.53307508939211</v>
      </c>
      <c r="F11" s="47">
        <v>2192.1</v>
      </c>
      <c r="G11" s="52">
        <f t="shared" si="0"/>
        <v>65.23881209798823</v>
      </c>
    </row>
    <row r="12" spans="1:7" ht="19.5">
      <c r="A12" s="58" t="s">
        <v>85</v>
      </c>
      <c r="B12" s="23" t="s">
        <v>86</v>
      </c>
      <c r="C12" s="47">
        <v>3585.2</v>
      </c>
      <c r="D12" s="47">
        <v>5472.7</v>
      </c>
      <c r="E12" s="53">
        <f t="shared" si="1"/>
        <v>152.646993194243</v>
      </c>
      <c r="F12" s="47">
        <v>2492.8</v>
      </c>
      <c r="G12" s="52">
        <f t="shared" si="0"/>
        <v>219.5402759948652</v>
      </c>
    </row>
    <row r="13" spans="1:7" ht="31.5">
      <c r="A13" s="58" t="s">
        <v>87</v>
      </c>
      <c r="B13" s="23" t="s">
        <v>88</v>
      </c>
      <c r="C13" s="47">
        <v>2581</v>
      </c>
      <c r="D13" s="47">
        <v>1611.8</v>
      </c>
      <c r="E13" s="53">
        <f t="shared" si="1"/>
        <v>62.44866330879504</v>
      </c>
      <c r="F13" s="47">
        <v>24.7</v>
      </c>
      <c r="G13" s="52">
        <f t="shared" si="0"/>
        <v>6525.506072874494</v>
      </c>
    </row>
    <row r="14" spans="1:7" ht="19.5">
      <c r="A14" s="58" t="s">
        <v>265</v>
      </c>
      <c r="B14" s="23" t="s">
        <v>266</v>
      </c>
      <c r="C14" s="47">
        <v>52986</v>
      </c>
      <c r="D14" s="47">
        <v>6468.4</v>
      </c>
      <c r="E14" s="53">
        <f t="shared" si="1"/>
        <v>12.207752991356207</v>
      </c>
      <c r="F14" s="47"/>
      <c r="G14" s="52"/>
    </row>
    <row r="15" spans="1:7" ht="18" customHeight="1">
      <c r="A15" s="58" t="s">
        <v>89</v>
      </c>
      <c r="B15" s="23" t="s">
        <v>90</v>
      </c>
      <c r="C15" s="47">
        <v>5800</v>
      </c>
      <c r="D15" s="47">
        <v>2478</v>
      </c>
      <c r="E15" s="53">
        <f t="shared" si="1"/>
        <v>42.724137931034484</v>
      </c>
      <c r="F15" s="47">
        <v>2317.1</v>
      </c>
      <c r="G15" s="52">
        <f t="shared" si="0"/>
        <v>106.94402485865953</v>
      </c>
    </row>
    <row r="16" spans="1:7" ht="18.75" customHeight="1" hidden="1">
      <c r="A16" s="58" t="s">
        <v>91</v>
      </c>
      <c r="B16" s="23" t="s">
        <v>92</v>
      </c>
      <c r="C16" s="47"/>
      <c r="D16" s="47"/>
      <c r="E16" s="53" t="e">
        <f t="shared" si="1"/>
        <v>#DIV/0!</v>
      </c>
      <c r="F16" s="47"/>
      <c r="G16" s="52" t="e">
        <f t="shared" si="0"/>
        <v>#DIV/0!</v>
      </c>
    </row>
    <row r="17" spans="1:8" s="24" customFormat="1" ht="19.5">
      <c r="A17" s="59"/>
      <c r="B17" s="25" t="s">
        <v>93</v>
      </c>
      <c r="C17" s="50">
        <f>C18+C28+C29+C30+C31+C32+C33</f>
        <v>23349.4</v>
      </c>
      <c r="D17" s="50">
        <f>D18+D28+D29+D30+D31+D32+D33</f>
        <v>7432.8</v>
      </c>
      <c r="E17" s="53">
        <f t="shared" si="1"/>
        <v>31.832937891337675</v>
      </c>
      <c r="F17" s="50">
        <v>6158.3</v>
      </c>
      <c r="G17" s="52">
        <f t="shared" si="0"/>
        <v>120.69564652582694</v>
      </c>
      <c r="H17" s="42"/>
    </row>
    <row r="18" spans="1:7" ht="46.5" customHeight="1">
      <c r="A18" s="58" t="s">
        <v>94</v>
      </c>
      <c r="B18" s="23" t="s">
        <v>95</v>
      </c>
      <c r="C18" s="47">
        <v>6507.9</v>
      </c>
      <c r="D18" s="47">
        <v>2897.6</v>
      </c>
      <c r="E18" s="53">
        <f t="shared" si="1"/>
        <v>44.52434733170455</v>
      </c>
      <c r="F18" s="47">
        <v>2013.7</v>
      </c>
      <c r="G18" s="52">
        <f t="shared" si="0"/>
        <v>143.89432388141233</v>
      </c>
    </row>
    <row r="19" spans="1:7" ht="94.5" hidden="1">
      <c r="A19" s="58" t="s">
        <v>96</v>
      </c>
      <c r="B19" s="26" t="s">
        <v>97</v>
      </c>
      <c r="C19" s="47"/>
      <c r="D19" s="47"/>
      <c r="E19" s="53" t="e">
        <f t="shared" si="1"/>
        <v>#DIV/0!</v>
      </c>
      <c r="F19" s="47"/>
      <c r="G19" s="52" t="e">
        <f t="shared" si="0"/>
        <v>#DIV/0!</v>
      </c>
    </row>
    <row r="20" spans="1:7" ht="47.25" hidden="1">
      <c r="A20" s="58" t="s">
        <v>98</v>
      </c>
      <c r="B20" s="26" t="s">
        <v>99</v>
      </c>
      <c r="C20" s="47"/>
      <c r="D20" s="47"/>
      <c r="E20" s="53" t="e">
        <f t="shared" si="1"/>
        <v>#DIV/0!</v>
      </c>
      <c r="F20" s="47"/>
      <c r="G20" s="52" t="e">
        <f t="shared" si="0"/>
        <v>#DIV/0!</v>
      </c>
    </row>
    <row r="21" spans="1:7" ht="126">
      <c r="A21" s="58" t="s">
        <v>100</v>
      </c>
      <c r="B21" s="26" t="s">
        <v>101</v>
      </c>
      <c r="C21" s="47">
        <v>5836.8</v>
      </c>
      <c r="D21" s="47">
        <v>2532.6</v>
      </c>
      <c r="E21" s="53">
        <f t="shared" si="1"/>
        <v>43.390213815789465</v>
      </c>
      <c r="F21" s="47">
        <v>1680.4</v>
      </c>
      <c r="G21" s="52">
        <f t="shared" si="0"/>
        <v>150.71411568674125</v>
      </c>
    </row>
    <row r="22" spans="1:7" ht="94.5">
      <c r="A22" s="58" t="s">
        <v>102</v>
      </c>
      <c r="B22" s="26" t="s">
        <v>103</v>
      </c>
      <c r="C22" s="47">
        <v>5116.8</v>
      </c>
      <c r="D22" s="47">
        <v>2558.4</v>
      </c>
      <c r="E22" s="53">
        <f t="shared" si="1"/>
        <v>50</v>
      </c>
      <c r="F22" s="47">
        <v>1304.5</v>
      </c>
      <c r="G22" s="52">
        <f t="shared" si="0"/>
        <v>196.12111920275967</v>
      </c>
    </row>
    <row r="23" spans="1:7" ht="101.25" customHeight="1">
      <c r="A23" s="60" t="s">
        <v>160</v>
      </c>
      <c r="B23" s="55" t="s">
        <v>159</v>
      </c>
      <c r="C23" s="47">
        <v>720</v>
      </c>
      <c r="D23" s="47">
        <v>360</v>
      </c>
      <c r="E23" s="53">
        <f t="shared" si="1"/>
        <v>50</v>
      </c>
      <c r="F23" s="47">
        <v>352.7</v>
      </c>
      <c r="G23" s="52">
        <f t="shared" si="0"/>
        <v>102.06974766090163</v>
      </c>
    </row>
    <row r="24" spans="1:7" ht="63" hidden="1">
      <c r="A24" s="60" t="s">
        <v>104</v>
      </c>
      <c r="B24" s="27" t="s">
        <v>105</v>
      </c>
      <c r="C24" s="47"/>
      <c r="D24" s="47"/>
      <c r="E24" s="53" t="e">
        <f t="shared" si="1"/>
        <v>#DIV/0!</v>
      </c>
      <c r="F24" s="47"/>
      <c r="G24" s="52" t="e">
        <f t="shared" si="0"/>
        <v>#DIV/0!</v>
      </c>
    </row>
    <row r="25" spans="1:7" ht="1.5" customHeight="1" hidden="1">
      <c r="A25" s="60" t="s">
        <v>106</v>
      </c>
      <c r="B25" s="27" t="s">
        <v>107</v>
      </c>
      <c r="C25" s="47"/>
      <c r="D25" s="47"/>
      <c r="E25" s="53" t="e">
        <f t="shared" si="1"/>
        <v>#DIV/0!</v>
      </c>
      <c r="F25" s="47"/>
      <c r="G25" s="52" t="e">
        <f t="shared" si="0"/>
        <v>#DIV/0!</v>
      </c>
    </row>
    <row r="26" spans="1:7" ht="31.5">
      <c r="A26" s="61" t="s">
        <v>108</v>
      </c>
      <c r="B26" s="28" t="s">
        <v>109</v>
      </c>
      <c r="C26" s="47">
        <v>30</v>
      </c>
      <c r="D26" s="47">
        <v>36.3</v>
      </c>
      <c r="E26" s="53">
        <f t="shared" si="1"/>
        <v>121</v>
      </c>
      <c r="F26" s="47">
        <v>42.2</v>
      </c>
      <c r="G26" s="52">
        <f t="shared" si="0"/>
        <v>86.01895734597154</v>
      </c>
    </row>
    <row r="27" spans="1:7" ht="110.25">
      <c r="A27" s="58" t="s">
        <v>110</v>
      </c>
      <c r="B27" s="27" t="s">
        <v>111</v>
      </c>
      <c r="C27" s="47">
        <v>641.2</v>
      </c>
      <c r="D27" s="47">
        <v>328.7</v>
      </c>
      <c r="E27" s="53">
        <f t="shared" si="1"/>
        <v>51.26325639426076</v>
      </c>
      <c r="F27" s="47">
        <v>291</v>
      </c>
      <c r="G27" s="52">
        <f t="shared" si="0"/>
        <v>112.9553264604811</v>
      </c>
    </row>
    <row r="28" spans="1:7" ht="31.5">
      <c r="A28" s="58" t="s">
        <v>112</v>
      </c>
      <c r="B28" s="23" t="s">
        <v>113</v>
      </c>
      <c r="C28" s="47">
        <v>347.8</v>
      </c>
      <c r="D28" s="47">
        <v>455.7</v>
      </c>
      <c r="E28" s="53">
        <f t="shared" si="1"/>
        <v>131.0235767682576</v>
      </c>
      <c r="F28" s="47">
        <v>204.5</v>
      </c>
      <c r="G28" s="52">
        <f t="shared" si="0"/>
        <v>222.83618581907092</v>
      </c>
    </row>
    <row r="29" spans="1:7" ht="31.5">
      <c r="A29" s="60" t="s">
        <v>114</v>
      </c>
      <c r="B29" s="28" t="s">
        <v>115</v>
      </c>
      <c r="C29" s="47">
        <v>130.6</v>
      </c>
      <c r="D29" s="47">
        <v>130.7</v>
      </c>
      <c r="E29" s="53">
        <f t="shared" si="1"/>
        <v>100.07656967840734</v>
      </c>
      <c r="F29" s="47">
        <v>66.8</v>
      </c>
      <c r="G29" s="52">
        <f t="shared" si="0"/>
        <v>195.65868263473055</v>
      </c>
    </row>
    <row r="30" spans="1:7" ht="31.5">
      <c r="A30" s="61" t="s">
        <v>116</v>
      </c>
      <c r="B30" s="28" t="s">
        <v>117</v>
      </c>
      <c r="C30" s="47">
        <v>13217.7</v>
      </c>
      <c r="D30" s="47">
        <v>1281.7</v>
      </c>
      <c r="E30" s="53">
        <f t="shared" si="1"/>
        <v>9.696845896033349</v>
      </c>
      <c r="F30" s="47">
        <v>3203.5</v>
      </c>
      <c r="G30" s="52">
        <f t="shared" si="0"/>
        <v>40.00936475729671</v>
      </c>
    </row>
    <row r="31" spans="1:7" ht="19.5" hidden="1">
      <c r="A31" s="60" t="s">
        <v>118</v>
      </c>
      <c r="B31" s="28" t="s">
        <v>119</v>
      </c>
      <c r="C31" s="47"/>
      <c r="D31" s="47"/>
      <c r="E31" s="53" t="e">
        <f t="shared" si="1"/>
        <v>#DIV/0!</v>
      </c>
      <c r="F31" s="47"/>
      <c r="G31" s="52" t="e">
        <f t="shared" si="0"/>
        <v>#DIV/0!</v>
      </c>
    </row>
    <row r="32" spans="1:7" ht="19.5">
      <c r="A32" s="60" t="s">
        <v>120</v>
      </c>
      <c r="B32" s="28" t="s">
        <v>121</v>
      </c>
      <c r="C32" s="47">
        <v>3145.4</v>
      </c>
      <c r="D32" s="47">
        <v>2667.5</v>
      </c>
      <c r="E32" s="53">
        <f t="shared" si="1"/>
        <v>84.8063839257328</v>
      </c>
      <c r="F32" s="47">
        <v>600.8</v>
      </c>
      <c r="G32" s="52">
        <f t="shared" si="0"/>
        <v>443.99134487350204</v>
      </c>
    </row>
    <row r="33" spans="1:7" ht="19.5">
      <c r="A33" s="62" t="s">
        <v>122</v>
      </c>
      <c r="B33" s="27" t="s">
        <v>123</v>
      </c>
      <c r="C33" s="47"/>
      <c r="D33" s="47">
        <v>-0.4</v>
      </c>
      <c r="E33" s="53" t="e">
        <f t="shared" si="1"/>
        <v>#DIV/0!</v>
      </c>
      <c r="F33" s="47">
        <v>69.1</v>
      </c>
      <c r="G33" s="52">
        <f t="shared" si="0"/>
        <v>-0.5788712011577425</v>
      </c>
    </row>
    <row r="34" spans="1:7" ht="0.75" customHeight="1">
      <c r="A34" s="63"/>
      <c r="B34" s="29"/>
      <c r="C34" s="50"/>
      <c r="D34" s="50"/>
      <c r="E34" s="53" t="e">
        <f t="shared" si="1"/>
        <v>#DIV/0!</v>
      </c>
      <c r="F34" s="50"/>
      <c r="G34" s="52" t="e">
        <f t="shared" si="0"/>
        <v>#DIV/0!</v>
      </c>
    </row>
    <row r="35" spans="1:7" ht="19.5">
      <c r="A35" s="63" t="s">
        <v>124</v>
      </c>
      <c r="B35" s="29" t="s">
        <v>125</v>
      </c>
      <c r="C35" s="76">
        <v>653367.3</v>
      </c>
      <c r="D35" s="76">
        <v>133733.4</v>
      </c>
      <c r="E35" s="49">
        <f t="shared" si="1"/>
        <v>20.468333814685856</v>
      </c>
      <c r="F35" s="76">
        <v>317330.4</v>
      </c>
      <c r="G35" s="51">
        <f t="shared" si="0"/>
        <v>42.14326771087799</v>
      </c>
    </row>
    <row r="36" spans="1:7" ht="31.5">
      <c r="A36" s="64" t="s">
        <v>260</v>
      </c>
      <c r="B36" s="29" t="s">
        <v>186</v>
      </c>
      <c r="C36" s="76">
        <v>189107.8</v>
      </c>
      <c r="D36" s="76">
        <v>93985.7</v>
      </c>
      <c r="E36" s="49">
        <f t="shared" si="1"/>
        <v>49.6995364548686</v>
      </c>
      <c r="F36" s="76">
        <v>89032</v>
      </c>
      <c r="G36" s="51">
        <f t="shared" si="0"/>
        <v>105.56395453320152</v>
      </c>
    </row>
    <row r="37" spans="1:7" ht="63" hidden="1">
      <c r="A37" s="65" t="s">
        <v>126</v>
      </c>
      <c r="B37" s="30" t="s">
        <v>127</v>
      </c>
      <c r="C37" s="32"/>
      <c r="D37" s="32"/>
      <c r="E37" s="53" t="e">
        <f t="shared" si="1"/>
        <v>#DIV/0!</v>
      </c>
      <c r="F37" s="32"/>
      <c r="G37" s="52" t="e">
        <f t="shared" si="0"/>
        <v>#DIV/0!</v>
      </c>
    </row>
    <row r="38" spans="1:7" ht="33.75">
      <c r="A38" s="73" t="s">
        <v>261</v>
      </c>
      <c r="B38" s="74" t="s">
        <v>182</v>
      </c>
      <c r="C38" s="32">
        <v>164533.8</v>
      </c>
      <c r="D38" s="32">
        <v>74040</v>
      </c>
      <c r="E38" s="53">
        <f t="shared" si="1"/>
        <v>44.9998723666505</v>
      </c>
      <c r="F38" s="32">
        <v>73032</v>
      </c>
      <c r="G38" s="52">
        <f t="shared" si="0"/>
        <v>101.38021689122576</v>
      </c>
    </row>
    <row r="39" spans="1:7" ht="47.25">
      <c r="A39" s="64" t="s">
        <v>183</v>
      </c>
      <c r="B39" s="29" t="s">
        <v>185</v>
      </c>
      <c r="C39" s="48">
        <v>67715.7</v>
      </c>
      <c r="D39" s="48">
        <v>18408.4</v>
      </c>
      <c r="E39" s="49">
        <f t="shared" si="1"/>
        <v>27.18483305939391</v>
      </c>
      <c r="F39" s="48">
        <v>19064</v>
      </c>
      <c r="G39" s="51">
        <f t="shared" si="0"/>
        <v>96.56105749055813</v>
      </c>
    </row>
    <row r="40" spans="1:7" ht="63" hidden="1">
      <c r="A40" s="66" t="s">
        <v>128</v>
      </c>
      <c r="B40" s="31" t="s">
        <v>129</v>
      </c>
      <c r="C40" s="32"/>
      <c r="D40" s="32"/>
      <c r="E40" s="53" t="e">
        <f t="shared" si="1"/>
        <v>#DIV/0!</v>
      </c>
      <c r="F40" s="32"/>
      <c r="G40" s="52" t="e">
        <f t="shared" si="0"/>
        <v>#DIV/0!</v>
      </c>
    </row>
    <row r="41" spans="1:7" ht="31.5" hidden="1">
      <c r="A41" s="54" t="s">
        <v>130</v>
      </c>
      <c r="B41" s="33" t="s">
        <v>131</v>
      </c>
      <c r="C41" s="32"/>
      <c r="D41" s="32"/>
      <c r="E41" s="53" t="e">
        <f t="shared" si="1"/>
        <v>#DIV/0!</v>
      </c>
      <c r="F41" s="32"/>
      <c r="G41" s="52" t="e">
        <f t="shared" si="0"/>
        <v>#DIV/0!</v>
      </c>
    </row>
    <row r="42" spans="1:7" ht="47.25" hidden="1">
      <c r="A42" s="67" t="s">
        <v>132</v>
      </c>
      <c r="B42" s="30" t="s">
        <v>133</v>
      </c>
      <c r="C42" s="32"/>
      <c r="D42" s="32"/>
      <c r="E42" s="53" t="e">
        <f t="shared" si="1"/>
        <v>#DIV/0!</v>
      </c>
      <c r="F42" s="32"/>
      <c r="G42" s="52" t="e">
        <f t="shared" si="0"/>
        <v>#DIV/0!</v>
      </c>
    </row>
    <row r="43" spans="1:7" ht="141.75" hidden="1">
      <c r="A43" s="68" t="s">
        <v>134</v>
      </c>
      <c r="B43" s="31" t="s">
        <v>135</v>
      </c>
      <c r="C43" s="32"/>
      <c r="D43" s="32"/>
      <c r="E43" s="53" t="e">
        <f t="shared" si="1"/>
        <v>#DIV/0!</v>
      </c>
      <c r="F43" s="32"/>
      <c r="G43" s="52" t="e">
        <f t="shared" si="0"/>
        <v>#DIV/0!</v>
      </c>
    </row>
    <row r="44" spans="1:7" ht="110.25" hidden="1">
      <c r="A44" s="66" t="s">
        <v>136</v>
      </c>
      <c r="B44" s="31" t="s">
        <v>137</v>
      </c>
      <c r="C44" s="32"/>
      <c r="D44" s="32"/>
      <c r="E44" s="53" t="e">
        <f t="shared" si="1"/>
        <v>#DIV/0!</v>
      </c>
      <c r="F44" s="32"/>
      <c r="G44" s="52" t="e">
        <f t="shared" si="0"/>
        <v>#DIV/0!</v>
      </c>
    </row>
    <row r="45" spans="1:7" ht="110.25" hidden="1">
      <c r="A45" s="66" t="s">
        <v>138</v>
      </c>
      <c r="B45" s="31" t="s">
        <v>139</v>
      </c>
      <c r="C45" s="32"/>
      <c r="D45" s="32"/>
      <c r="E45" s="53" t="e">
        <f t="shared" si="1"/>
        <v>#DIV/0!</v>
      </c>
      <c r="F45" s="32"/>
      <c r="G45" s="52" t="e">
        <f t="shared" si="0"/>
        <v>#DIV/0!</v>
      </c>
    </row>
    <row r="46" spans="1:7" ht="94.5" hidden="1">
      <c r="A46" s="69" t="s">
        <v>140</v>
      </c>
      <c r="B46" s="31" t="s">
        <v>141</v>
      </c>
      <c r="C46" s="32"/>
      <c r="D46" s="32"/>
      <c r="E46" s="53" t="e">
        <f t="shared" si="1"/>
        <v>#DIV/0!</v>
      </c>
      <c r="F46" s="32"/>
      <c r="G46" s="52" t="e">
        <f t="shared" si="0"/>
        <v>#DIV/0!</v>
      </c>
    </row>
    <row r="47" spans="1:7" ht="63" hidden="1">
      <c r="A47" s="69" t="s">
        <v>142</v>
      </c>
      <c r="B47" s="31" t="s">
        <v>143</v>
      </c>
      <c r="C47" s="32"/>
      <c r="D47" s="32"/>
      <c r="E47" s="53" t="e">
        <f t="shared" si="1"/>
        <v>#DIV/0!</v>
      </c>
      <c r="F47" s="32"/>
      <c r="G47" s="52" t="e">
        <f t="shared" si="0"/>
        <v>#DIV/0!</v>
      </c>
    </row>
    <row r="48" spans="1:7" ht="63" hidden="1">
      <c r="A48" s="69" t="s">
        <v>144</v>
      </c>
      <c r="B48" s="31" t="s">
        <v>145</v>
      </c>
      <c r="C48" s="32"/>
      <c r="D48" s="32"/>
      <c r="E48" s="53" t="e">
        <f t="shared" si="1"/>
        <v>#DIV/0!</v>
      </c>
      <c r="F48" s="32"/>
      <c r="G48" s="52" t="e">
        <f t="shared" si="0"/>
        <v>#DIV/0!</v>
      </c>
    </row>
    <row r="49" spans="1:7" ht="63" hidden="1">
      <c r="A49" s="66" t="s">
        <v>146</v>
      </c>
      <c r="B49" s="31" t="s">
        <v>147</v>
      </c>
      <c r="C49" s="32"/>
      <c r="D49" s="32"/>
      <c r="E49" s="53" t="e">
        <f t="shared" si="1"/>
        <v>#DIV/0!</v>
      </c>
      <c r="F49" s="32"/>
      <c r="G49" s="52" t="e">
        <f t="shared" si="0"/>
        <v>#DIV/0!</v>
      </c>
    </row>
    <row r="50" spans="1:10" ht="39.75" customHeight="1" hidden="1">
      <c r="A50" s="81" t="s">
        <v>191</v>
      </c>
      <c r="B50" s="82" t="s">
        <v>188</v>
      </c>
      <c r="C50" s="32"/>
      <c r="D50" s="80"/>
      <c r="E50" s="53" t="e">
        <f t="shared" si="1"/>
        <v>#DIV/0!</v>
      </c>
      <c r="F50" s="80"/>
      <c r="G50" s="52" t="e">
        <f t="shared" si="0"/>
        <v>#DIV/0!</v>
      </c>
      <c r="I50" s="34"/>
      <c r="J50" s="15"/>
    </row>
    <row r="51" spans="1:10" ht="37.5" customHeight="1" hidden="1">
      <c r="A51" s="81" t="s">
        <v>187</v>
      </c>
      <c r="B51" s="82" t="s">
        <v>148</v>
      </c>
      <c r="C51" s="32"/>
      <c r="D51" s="80"/>
      <c r="E51" s="53" t="e">
        <f t="shared" si="1"/>
        <v>#DIV/0!</v>
      </c>
      <c r="F51" s="80"/>
      <c r="G51" s="52" t="e">
        <f t="shared" si="0"/>
        <v>#DIV/0!</v>
      </c>
      <c r="I51" s="34"/>
      <c r="J51" s="15"/>
    </row>
    <row r="52" spans="1:10" ht="37.5" customHeight="1">
      <c r="A52" s="73" t="s">
        <v>273</v>
      </c>
      <c r="B52" s="74" t="s">
        <v>148</v>
      </c>
      <c r="C52" s="32">
        <v>1187.5</v>
      </c>
      <c r="D52" s="80">
        <v>472.6</v>
      </c>
      <c r="E52" s="53"/>
      <c r="F52" s="80"/>
      <c r="G52" s="52"/>
      <c r="I52" s="34"/>
      <c r="J52" s="15"/>
    </row>
    <row r="53" spans="1:10" ht="49.5" customHeight="1">
      <c r="A53" s="73" t="s">
        <v>274</v>
      </c>
      <c r="B53" s="74" t="s">
        <v>275</v>
      </c>
      <c r="C53" s="32">
        <v>3759.6</v>
      </c>
      <c r="D53" s="80"/>
      <c r="E53" s="53"/>
      <c r="F53" s="80"/>
      <c r="G53" s="52"/>
      <c r="I53" s="34"/>
      <c r="J53" s="15"/>
    </row>
    <row r="54" spans="1:10" ht="55.5" customHeight="1">
      <c r="A54" s="73" t="s">
        <v>276</v>
      </c>
      <c r="B54" s="74" t="s">
        <v>277</v>
      </c>
      <c r="C54" s="32">
        <v>13744.1</v>
      </c>
      <c r="D54" s="80"/>
      <c r="E54" s="53"/>
      <c r="F54" s="80"/>
      <c r="G54" s="52"/>
      <c r="I54" s="34"/>
      <c r="J54" s="15"/>
    </row>
    <row r="55" spans="1:10" ht="48" customHeight="1">
      <c r="A55" s="81" t="s">
        <v>193</v>
      </c>
      <c r="B55" s="82" t="s">
        <v>192</v>
      </c>
      <c r="C55" s="32">
        <v>3137.5</v>
      </c>
      <c r="D55" s="80"/>
      <c r="E55" s="53">
        <f t="shared" si="1"/>
        <v>0</v>
      </c>
      <c r="F55" s="80"/>
      <c r="G55" s="52" t="e">
        <f t="shared" si="0"/>
        <v>#DIV/0!</v>
      </c>
      <c r="I55" s="34"/>
      <c r="J55" s="15"/>
    </row>
    <row r="56" spans="1:10" ht="48" customHeight="1">
      <c r="A56" s="73" t="s">
        <v>276</v>
      </c>
      <c r="B56" s="74" t="s">
        <v>277</v>
      </c>
      <c r="C56" s="32">
        <v>13744.1</v>
      </c>
      <c r="D56" s="80">
        <v>6604</v>
      </c>
      <c r="E56" s="53"/>
      <c r="F56" s="80">
        <v>2970</v>
      </c>
      <c r="G56" s="52"/>
      <c r="I56" s="34"/>
      <c r="J56" s="15"/>
    </row>
    <row r="57" spans="1:10" ht="24.75" customHeight="1">
      <c r="A57" s="81" t="s">
        <v>189</v>
      </c>
      <c r="B57" s="74" t="s">
        <v>177</v>
      </c>
      <c r="C57" s="32">
        <v>561.3</v>
      </c>
      <c r="D57" s="83">
        <v>561.3</v>
      </c>
      <c r="E57" s="53">
        <f t="shared" si="1"/>
        <v>100</v>
      </c>
      <c r="F57" s="83">
        <v>740.9</v>
      </c>
      <c r="G57" s="52">
        <f t="shared" si="0"/>
        <v>75.75921176946956</v>
      </c>
      <c r="I57" s="34"/>
      <c r="J57" s="15"/>
    </row>
    <row r="58" spans="1:7" ht="25.5" customHeight="1">
      <c r="A58" s="81" t="s">
        <v>190</v>
      </c>
      <c r="B58" s="74" t="s">
        <v>178</v>
      </c>
      <c r="C58" s="32">
        <v>5449</v>
      </c>
      <c r="D58" s="99">
        <v>1706.1</v>
      </c>
      <c r="E58" s="53">
        <f t="shared" si="1"/>
        <v>31.310332171040557</v>
      </c>
      <c r="F58" s="99">
        <v>353</v>
      </c>
      <c r="G58" s="52">
        <f t="shared" si="0"/>
        <v>483.31444759206795</v>
      </c>
    </row>
    <row r="59" spans="1:7" ht="20.25" customHeight="1" hidden="1">
      <c r="A59" s="81" t="s">
        <v>190</v>
      </c>
      <c r="B59" s="74"/>
      <c r="C59" s="78"/>
      <c r="D59" s="78"/>
      <c r="E59" s="53" t="e">
        <f t="shared" si="1"/>
        <v>#DIV/0!</v>
      </c>
      <c r="F59" s="78"/>
      <c r="G59" s="52" t="e">
        <f t="shared" si="0"/>
        <v>#DIV/0!</v>
      </c>
    </row>
    <row r="60" spans="1:7" ht="45" hidden="1">
      <c r="A60" s="81" t="s">
        <v>194</v>
      </c>
      <c r="B60" s="82" t="s">
        <v>195</v>
      </c>
      <c r="C60" s="32"/>
      <c r="D60" s="32"/>
      <c r="E60" s="53" t="e">
        <f t="shared" si="1"/>
        <v>#DIV/0!</v>
      </c>
      <c r="F60" s="32"/>
      <c r="G60" s="52" t="e">
        <f t="shared" si="0"/>
        <v>#DIV/0!</v>
      </c>
    </row>
    <row r="61" spans="1:7" ht="45" hidden="1">
      <c r="A61" s="81" t="s">
        <v>196</v>
      </c>
      <c r="B61" s="82" t="s">
        <v>199</v>
      </c>
      <c r="C61" s="32"/>
      <c r="D61" s="32"/>
      <c r="E61" s="53" t="e">
        <f t="shared" si="1"/>
        <v>#DIV/0!</v>
      </c>
      <c r="F61" s="32"/>
      <c r="G61" s="52" t="e">
        <f t="shared" si="0"/>
        <v>#DIV/0!</v>
      </c>
    </row>
    <row r="62" spans="1:7" ht="45" hidden="1">
      <c r="A62" s="73" t="s">
        <v>241</v>
      </c>
      <c r="B62" s="74" t="s">
        <v>161</v>
      </c>
      <c r="C62" s="32"/>
      <c r="D62" s="32"/>
      <c r="E62" s="53"/>
      <c r="F62" s="32"/>
      <c r="G62" s="52" t="e">
        <f t="shared" si="0"/>
        <v>#DIV/0!</v>
      </c>
    </row>
    <row r="63" spans="1:7" ht="45" hidden="1">
      <c r="A63" s="81" t="s">
        <v>242</v>
      </c>
      <c r="B63" s="74" t="s">
        <v>243</v>
      </c>
      <c r="C63" s="32"/>
      <c r="D63" s="32"/>
      <c r="E63" s="53" t="e">
        <f t="shared" si="1"/>
        <v>#DIV/0!</v>
      </c>
      <c r="F63" s="32"/>
      <c r="G63" s="52" t="e">
        <f t="shared" si="0"/>
        <v>#DIV/0!</v>
      </c>
    </row>
    <row r="64" spans="1:7" ht="45.75" customHeight="1">
      <c r="A64" s="81" t="s">
        <v>197</v>
      </c>
      <c r="B64" s="74" t="s">
        <v>161</v>
      </c>
      <c r="C64" s="32"/>
      <c r="D64" s="96"/>
      <c r="E64" s="53" t="e">
        <f t="shared" si="1"/>
        <v>#DIV/0!</v>
      </c>
      <c r="F64" s="96">
        <v>5338.9</v>
      </c>
      <c r="G64" s="52">
        <f t="shared" si="0"/>
        <v>0</v>
      </c>
    </row>
    <row r="65" spans="1:7" ht="38.25" customHeight="1" hidden="1">
      <c r="A65" s="81" t="s">
        <v>238</v>
      </c>
      <c r="B65" s="74" t="s">
        <v>180</v>
      </c>
      <c r="C65" s="80"/>
      <c r="D65" s="53"/>
      <c r="E65" s="53" t="e">
        <f t="shared" si="1"/>
        <v>#DIV/0!</v>
      </c>
      <c r="F65" s="53"/>
      <c r="G65" s="52" t="e">
        <f t="shared" si="0"/>
        <v>#DIV/0!</v>
      </c>
    </row>
    <row r="66" spans="1:7" ht="78" customHeight="1">
      <c r="A66" s="81" t="s">
        <v>198</v>
      </c>
      <c r="B66" s="82" t="s">
        <v>200</v>
      </c>
      <c r="C66" s="32">
        <v>23365.3</v>
      </c>
      <c r="D66" s="32">
        <v>7295.1</v>
      </c>
      <c r="E66" s="53">
        <f t="shared" si="1"/>
        <v>31.221940227602474</v>
      </c>
      <c r="F66" s="32">
        <v>7070.5</v>
      </c>
      <c r="G66" s="52">
        <f t="shared" si="0"/>
        <v>103.1765787426632</v>
      </c>
    </row>
    <row r="67" spans="1:7" ht="23.25" customHeight="1" hidden="1">
      <c r="A67" s="54"/>
      <c r="B67" s="27"/>
      <c r="C67" s="32"/>
      <c r="D67" s="32"/>
      <c r="E67" s="53" t="e">
        <f t="shared" si="1"/>
        <v>#DIV/0!</v>
      </c>
      <c r="F67" s="32"/>
      <c r="G67" s="52" t="e">
        <f t="shared" si="0"/>
        <v>#DIV/0!</v>
      </c>
    </row>
    <row r="68" spans="1:7" ht="24" customHeight="1" hidden="1">
      <c r="A68" s="65"/>
      <c r="B68" s="33"/>
      <c r="C68" s="32"/>
      <c r="D68" s="32"/>
      <c r="E68" s="53" t="e">
        <f t="shared" si="1"/>
        <v>#DIV/0!</v>
      </c>
      <c r="F68" s="32"/>
      <c r="G68" s="52" t="e">
        <f t="shared" si="0"/>
        <v>#DIV/0!</v>
      </c>
    </row>
    <row r="69" spans="1:7" ht="27.75" customHeight="1" hidden="1">
      <c r="A69" s="65"/>
      <c r="B69" s="33"/>
      <c r="C69" s="32"/>
      <c r="D69" s="53"/>
      <c r="E69" s="53" t="e">
        <f t="shared" si="1"/>
        <v>#DIV/0!</v>
      </c>
      <c r="F69" s="53"/>
      <c r="G69" s="52" t="e">
        <f t="shared" si="0"/>
        <v>#DIV/0!</v>
      </c>
    </row>
    <row r="70" spans="1:7" ht="19.5" hidden="1">
      <c r="A70" s="81"/>
      <c r="B70" s="74"/>
      <c r="C70" s="80"/>
      <c r="D70" s="53"/>
      <c r="E70" s="53" t="e">
        <f t="shared" si="1"/>
        <v>#DIV/0!</v>
      </c>
      <c r="F70" s="53"/>
      <c r="G70" s="52" t="e">
        <f t="shared" si="0"/>
        <v>#DIV/0!</v>
      </c>
    </row>
    <row r="71" spans="1:7" ht="19.5" hidden="1">
      <c r="A71" s="85"/>
      <c r="B71" s="84"/>
      <c r="C71" s="80"/>
      <c r="D71" s="53"/>
      <c r="E71" s="53" t="e">
        <f t="shared" si="1"/>
        <v>#DIV/0!</v>
      </c>
      <c r="F71" s="53"/>
      <c r="G71" s="52" t="e">
        <f t="shared" si="0"/>
        <v>#DIV/0!</v>
      </c>
    </row>
    <row r="72" spans="1:7" ht="19.5" hidden="1">
      <c r="A72" s="85"/>
      <c r="B72" s="84"/>
      <c r="C72" s="80"/>
      <c r="D72" s="53"/>
      <c r="E72" s="53" t="e">
        <f t="shared" si="1"/>
        <v>#DIV/0!</v>
      </c>
      <c r="F72" s="53"/>
      <c r="G72" s="52" t="e">
        <f t="shared" si="0"/>
        <v>#DIV/0!</v>
      </c>
    </row>
    <row r="73" spans="1:7" ht="19.5" hidden="1">
      <c r="A73" s="81"/>
      <c r="B73" s="84"/>
      <c r="C73" s="80"/>
      <c r="D73" s="53"/>
      <c r="E73" s="53" t="e">
        <f t="shared" si="1"/>
        <v>#DIV/0!</v>
      </c>
      <c r="F73" s="53"/>
      <c r="G73" s="52" t="e">
        <f t="shared" si="0"/>
        <v>#DIV/0!</v>
      </c>
    </row>
    <row r="74" spans="1:7" ht="33" customHeight="1" hidden="1">
      <c r="A74" s="65"/>
      <c r="B74" s="74"/>
      <c r="C74" s="79"/>
      <c r="D74" s="53"/>
      <c r="E74" s="53" t="e">
        <f t="shared" si="1"/>
        <v>#DIV/0!</v>
      </c>
      <c r="F74" s="53"/>
      <c r="G74" s="52" t="e">
        <f t="shared" si="0"/>
        <v>#DIV/0!</v>
      </c>
    </row>
    <row r="75" spans="1:7" ht="19.5" hidden="1">
      <c r="A75" s="73" t="s">
        <v>179</v>
      </c>
      <c r="B75" s="33"/>
      <c r="C75" s="32"/>
      <c r="D75" s="78"/>
      <c r="E75" s="53" t="e">
        <f t="shared" si="1"/>
        <v>#DIV/0!</v>
      </c>
      <c r="F75" s="78"/>
      <c r="G75" s="52" t="e">
        <f aca="true" t="shared" si="2" ref="G75:G121">D75/F75*100</f>
        <v>#DIV/0!</v>
      </c>
    </row>
    <row r="76" spans="1:7" ht="21.75" customHeight="1" hidden="1">
      <c r="A76" s="65"/>
      <c r="B76" s="56"/>
      <c r="C76" s="32"/>
      <c r="D76" s="53"/>
      <c r="E76" s="53" t="e">
        <f t="shared" si="1"/>
        <v>#DIV/0!</v>
      </c>
      <c r="F76" s="53"/>
      <c r="G76" s="52" t="e">
        <f t="shared" si="2"/>
        <v>#DIV/0!</v>
      </c>
    </row>
    <row r="77" spans="1:7" ht="21.75" customHeight="1" hidden="1">
      <c r="A77" s="81" t="s">
        <v>244</v>
      </c>
      <c r="B77" s="74" t="s">
        <v>245</v>
      </c>
      <c r="C77" s="32"/>
      <c r="D77" s="53"/>
      <c r="E77" s="53" t="e">
        <f aca="true" t="shared" si="3" ref="E77:E121">D77/C77*100</f>
        <v>#DIV/0!</v>
      </c>
      <c r="F77" s="53"/>
      <c r="G77" s="52" t="e">
        <f t="shared" si="2"/>
        <v>#DIV/0!</v>
      </c>
    </row>
    <row r="78" spans="1:7" ht="34.5" customHeight="1">
      <c r="A78" s="81" t="s">
        <v>246</v>
      </c>
      <c r="B78" s="74" t="s">
        <v>247</v>
      </c>
      <c r="C78" s="32">
        <v>3380.9</v>
      </c>
      <c r="D78" s="53">
        <v>1769.2</v>
      </c>
      <c r="E78" s="53">
        <f t="shared" si="3"/>
        <v>52.32926143926173</v>
      </c>
      <c r="F78" s="53">
        <v>573.2</v>
      </c>
      <c r="G78" s="52">
        <f t="shared" si="2"/>
        <v>308.6531751570132</v>
      </c>
    </row>
    <row r="79" spans="1:7" ht="21.75" customHeight="1" hidden="1">
      <c r="A79" s="81" t="s">
        <v>254</v>
      </c>
      <c r="B79" s="74" t="s">
        <v>256</v>
      </c>
      <c r="C79" s="32"/>
      <c r="D79" s="53"/>
      <c r="E79" s="53"/>
      <c r="F79" s="53"/>
      <c r="G79" s="52"/>
    </row>
    <row r="80" spans="1:7" ht="21.75" customHeight="1" hidden="1">
      <c r="A80" s="81" t="s">
        <v>255</v>
      </c>
      <c r="B80" s="74" t="s">
        <v>257</v>
      </c>
      <c r="C80" s="32"/>
      <c r="D80" s="53"/>
      <c r="E80" s="53"/>
      <c r="F80" s="53"/>
      <c r="G80" s="52"/>
    </row>
    <row r="81" spans="1:7" ht="41.25" customHeight="1">
      <c r="A81" s="81" t="s">
        <v>267</v>
      </c>
      <c r="B81" s="74" t="s">
        <v>270</v>
      </c>
      <c r="C81" s="32">
        <v>11716.5</v>
      </c>
      <c r="D81" s="53"/>
      <c r="E81" s="53"/>
      <c r="F81" s="53"/>
      <c r="G81" s="52"/>
    </row>
    <row r="82" spans="1:7" ht="44.25" customHeight="1">
      <c r="A82" s="81" t="s">
        <v>268</v>
      </c>
      <c r="B82" s="74" t="s">
        <v>271</v>
      </c>
      <c r="C82" s="32">
        <v>1260.3</v>
      </c>
      <c r="D82" s="53"/>
      <c r="E82" s="53"/>
      <c r="F82" s="53"/>
      <c r="G82" s="52"/>
    </row>
    <row r="83" spans="1:7" ht="35.25" customHeight="1">
      <c r="A83" s="81" t="s">
        <v>269</v>
      </c>
      <c r="B83" s="74" t="s">
        <v>272</v>
      </c>
      <c r="C83" s="32">
        <v>153.6</v>
      </c>
      <c r="D83" s="53"/>
      <c r="E83" s="53"/>
      <c r="F83" s="53"/>
      <c r="G83" s="52"/>
    </row>
    <row r="84" spans="1:8" s="15" customFormat="1" ht="31.5">
      <c r="A84" s="70"/>
      <c r="B84" s="35" t="s">
        <v>184</v>
      </c>
      <c r="C84" s="48">
        <v>401154.5</v>
      </c>
      <c r="D84" s="48">
        <v>221249.4</v>
      </c>
      <c r="E84" s="49">
        <f t="shared" si="3"/>
        <v>55.153164179885806</v>
      </c>
      <c r="F84" s="48">
        <v>205061.9</v>
      </c>
      <c r="G84" s="51">
        <f t="shared" si="2"/>
        <v>107.89395787320804</v>
      </c>
      <c r="H84" s="42"/>
    </row>
    <row r="85" spans="1:8" s="15" customFormat="1" ht="21" customHeight="1">
      <c r="A85" s="71" t="s">
        <v>175</v>
      </c>
      <c r="B85" s="31"/>
      <c r="C85" s="32">
        <v>376583.2</v>
      </c>
      <c r="D85" s="48">
        <v>207391</v>
      </c>
      <c r="E85" s="53">
        <f t="shared" si="3"/>
        <v>55.07176103448056</v>
      </c>
      <c r="F85" s="48">
        <v>205061.9</v>
      </c>
      <c r="G85" s="52">
        <f t="shared" si="2"/>
        <v>101.13580338424642</v>
      </c>
      <c r="H85" s="42"/>
    </row>
    <row r="86" spans="1:8" s="15" customFormat="1" ht="21" customHeight="1">
      <c r="A86" s="86" t="s">
        <v>201</v>
      </c>
      <c r="B86" s="87" t="s">
        <v>168</v>
      </c>
      <c r="C86" s="100">
        <v>266719</v>
      </c>
      <c r="D86" s="101">
        <v>155950.5</v>
      </c>
      <c r="E86" s="53">
        <f t="shared" si="3"/>
        <v>58.46996276980643</v>
      </c>
      <c r="F86" s="32">
        <v>153490.5</v>
      </c>
      <c r="G86" s="52">
        <f t="shared" si="2"/>
        <v>101.6027050534072</v>
      </c>
      <c r="H86" s="42"/>
    </row>
    <row r="87" spans="1:7" ht="34.5" customHeight="1">
      <c r="A87" s="86" t="s">
        <v>209</v>
      </c>
      <c r="B87" s="87" t="s">
        <v>169</v>
      </c>
      <c r="C87" s="100">
        <v>620.5</v>
      </c>
      <c r="D87" s="101">
        <v>305.9</v>
      </c>
      <c r="E87" s="53">
        <f t="shared" si="3"/>
        <v>49.29895245769541</v>
      </c>
      <c r="F87" s="32">
        <v>272.9</v>
      </c>
      <c r="G87" s="52">
        <f t="shared" si="2"/>
        <v>112.09234151703922</v>
      </c>
    </row>
    <row r="88" spans="1:7" ht="40.5" customHeight="1">
      <c r="A88" s="86" t="s">
        <v>210</v>
      </c>
      <c r="B88" s="87" t="s">
        <v>170</v>
      </c>
      <c r="C88" s="100">
        <v>2321.5</v>
      </c>
      <c r="D88" s="101">
        <v>1161</v>
      </c>
      <c r="E88" s="53">
        <f t="shared" si="3"/>
        <v>50.01076889941848</v>
      </c>
      <c r="F88" s="32">
        <v>1126</v>
      </c>
      <c r="G88" s="52">
        <f t="shared" si="2"/>
        <v>103.10834813499112</v>
      </c>
    </row>
    <row r="89" spans="1:7" ht="44.25" customHeight="1">
      <c r="A89" s="86" t="s">
        <v>211</v>
      </c>
      <c r="B89" s="87" t="s">
        <v>203</v>
      </c>
      <c r="C89" s="100">
        <v>310.3</v>
      </c>
      <c r="D89" s="101">
        <v>141.3</v>
      </c>
      <c r="E89" s="53">
        <f t="shared" si="3"/>
        <v>45.536577505639706</v>
      </c>
      <c r="F89" s="32">
        <v>134.6</v>
      </c>
      <c r="G89" s="52">
        <f t="shared" si="2"/>
        <v>104.9777117384844</v>
      </c>
    </row>
    <row r="90" spans="1:7" ht="51.75" customHeight="1">
      <c r="A90" s="86" t="s">
        <v>212</v>
      </c>
      <c r="B90" s="87" t="s">
        <v>204</v>
      </c>
      <c r="C90" s="100">
        <v>1241.2</v>
      </c>
      <c r="D90" s="101">
        <v>510.7</v>
      </c>
      <c r="E90" s="53">
        <f t="shared" si="3"/>
        <v>41.1456654850145</v>
      </c>
      <c r="F90" s="32">
        <v>437.8</v>
      </c>
      <c r="G90" s="52">
        <f t="shared" si="2"/>
        <v>116.65143901324807</v>
      </c>
    </row>
    <row r="91" spans="1:7" ht="56.25">
      <c r="A91" s="86" t="s">
        <v>213</v>
      </c>
      <c r="B91" s="87" t="s">
        <v>172</v>
      </c>
      <c r="C91" s="100">
        <v>1241.2</v>
      </c>
      <c r="D91" s="101">
        <v>596.4</v>
      </c>
      <c r="E91" s="53">
        <f t="shared" si="3"/>
        <v>48.05027392845633</v>
      </c>
      <c r="F91" s="96">
        <v>569.7</v>
      </c>
      <c r="G91" s="52">
        <f t="shared" si="2"/>
        <v>104.68667719852553</v>
      </c>
    </row>
    <row r="92" spans="1:7" ht="45.75" customHeight="1">
      <c r="A92" s="86" t="s">
        <v>214</v>
      </c>
      <c r="B92" s="87" t="s">
        <v>173</v>
      </c>
      <c r="C92" s="100">
        <v>620.5</v>
      </c>
      <c r="D92" s="101">
        <v>285.4</v>
      </c>
      <c r="E92" s="53">
        <f t="shared" si="3"/>
        <v>45.99516518936341</v>
      </c>
      <c r="F92" s="96">
        <v>259.9</v>
      </c>
      <c r="G92" s="52">
        <f t="shared" si="2"/>
        <v>109.81146594844171</v>
      </c>
    </row>
    <row r="93" spans="1:7" ht="36.75" customHeight="1">
      <c r="A93" s="86" t="s">
        <v>215</v>
      </c>
      <c r="B93" s="87" t="s">
        <v>205</v>
      </c>
      <c r="C93" s="100">
        <v>193.4</v>
      </c>
      <c r="D93" s="101">
        <v>89.3</v>
      </c>
      <c r="E93" s="53">
        <f t="shared" si="3"/>
        <v>46.17373319544984</v>
      </c>
      <c r="F93" s="96">
        <v>134.3</v>
      </c>
      <c r="G93" s="52">
        <f t="shared" si="2"/>
        <v>66.49292628443781</v>
      </c>
    </row>
    <row r="94" spans="1:7" ht="54.75" customHeight="1">
      <c r="A94" s="86" t="s">
        <v>216</v>
      </c>
      <c r="B94" s="87" t="s">
        <v>167</v>
      </c>
      <c r="C94" s="100">
        <v>3417.4</v>
      </c>
      <c r="D94" s="101">
        <v>2605.4</v>
      </c>
      <c r="E94" s="53">
        <f t="shared" si="3"/>
        <v>76.23924621056945</v>
      </c>
      <c r="F94" s="96">
        <v>1459.6</v>
      </c>
      <c r="G94" s="52">
        <f t="shared" si="2"/>
        <v>178.50095916689506</v>
      </c>
    </row>
    <row r="95" spans="1:7" ht="47.25" customHeight="1">
      <c r="A95" s="86" t="s">
        <v>217</v>
      </c>
      <c r="B95" s="87" t="s">
        <v>174</v>
      </c>
      <c r="C95" s="100">
        <v>310.3</v>
      </c>
      <c r="D95" s="101">
        <v>124.1</v>
      </c>
      <c r="E95" s="53">
        <f t="shared" si="3"/>
        <v>39.99355462455688</v>
      </c>
      <c r="F95" s="96">
        <v>110.7</v>
      </c>
      <c r="G95" s="52">
        <f t="shared" si="2"/>
        <v>112.10478771454379</v>
      </c>
    </row>
    <row r="96" spans="1:7" ht="51" customHeight="1">
      <c r="A96" s="86" t="s">
        <v>218</v>
      </c>
      <c r="B96" s="87" t="s">
        <v>171</v>
      </c>
      <c r="C96" s="100">
        <v>19821.1</v>
      </c>
      <c r="D96" s="101">
        <v>9389.7</v>
      </c>
      <c r="E96" s="53">
        <f t="shared" si="3"/>
        <v>47.37224472910182</v>
      </c>
      <c r="F96" s="96">
        <v>11012.3</v>
      </c>
      <c r="G96" s="52">
        <f t="shared" si="2"/>
        <v>85.2655666845255</v>
      </c>
    </row>
    <row r="97" spans="1:7" ht="54" customHeight="1">
      <c r="A97" s="86" t="s">
        <v>219</v>
      </c>
      <c r="B97" s="87" t="s">
        <v>206</v>
      </c>
      <c r="C97" s="100">
        <v>5773.7</v>
      </c>
      <c r="D97" s="101">
        <v>2394.5</v>
      </c>
      <c r="E97" s="53">
        <f t="shared" si="3"/>
        <v>41.47253927290992</v>
      </c>
      <c r="F97" s="96">
        <v>3151.6</v>
      </c>
      <c r="G97" s="52">
        <f t="shared" si="2"/>
        <v>75.9772813808859</v>
      </c>
    </row>
    <row r="98" spans="1:7" ht="56.25">
      <c r="A98" s="86" t="s">
        <v>220</v>
      </c>
      <c r="B98" s="87" t="s">
        <v>207</v>
      </c>
      <c r="C98" s="100">
        <v>1716.5</v>
      </c>
      <c r="D98" s="101">
        <v>605.4</v>
      </c>
      <c r="E98" s="53">
        <f t="shared" si="3"/>
        <v>35.2694436353044</v>
      </c>
      <c r="F98" s="96">
        <v>491.5</v>
      </c>
      <c r="G98" s="52">
        <f t="shared" si="2"/>
        <v>123.17395727365208</v>
      </c>
    </row>
    <row r="99" spans="1:7" ht="56.25">
      <c r="A99" s="86" t="s">
        <v>221</v>
      </c>
      <c r="B99" s="87" t="s">
        <v>208</v>
      </c>
      <c r="C99" s="100">
        <v>215.5</v>
      </c>
      <c r="D99" s="101">
        <v>100.5</v>
      </c>
      <c r="E99" s="53">
        <f t="shared" si="3"/>
        <v>46.635730858468676</v>
      </c>
      <c r="F99" s="96">
        <v>162.7</v>
      </c>
      <c r="G99" s="52">
        <f t="shared" si="2"/>
        <v>61.7701290719115</v>
      </c>
    </row>
    <row r="100" spans="1:7" ht="33.75">
      <c r="A100" s="86" t="s">
        <v>222</v>
      </c>
      <c r="B100" s="87" t="s">
        <v>202</v>
      </c>
      <c r="C100" s="100">
        <v>71879.6</v>
      </c>
      <c r="D100" s="101">
        <v>33130.9</v>
      </c>
      <c r="E100" s="53">
        <f t="shared" si="3"/>
        <v>46.0922153156111</v>
      </c>
      <c r="F100" s="96">
        <v>32247.8</v>
      </c>
      <c r="G100" s="52">
        <f t="shared" si="2"/>
        <v>102.73848138477663</v>
      </c>
    </row>
    <row r="101" spans="1:7" ht="56.25">
      <c r="A101" s="86" t="s">
        <v>248</v>
      </c>
      <c r="B101" s="87" t="s">
        <v>249</v>
      </c>
      <c r="C101" s="100">
        <v>117.4</v>
      </c>
      <c r="D101" s="101">
        <v>0</v>
      </c>
      <c r="E101" s="53">
        <f t="shared" si="3"/>
        <v>0</v>
      </c>
      <c r="F101" s="96"/>
      <c r="G101" s="52" t="e">
        <f t="shared" si="2"/>
        <v>#DIV/0!</v>
      </c>
    </row>
    <row r="102" spans="1:7" ht="60" customHeight="1">
      <c r="A102" s="73" t="s">
        <v>278</v>
      </c>
      <c r="B102" s="74" t="s">
        <v>279</v>
      </c>
      <c r="C102" s="114">
        <v>64.1</v>
      </c>
      <c r="D102" s="101">
        <v>0</v>
      </c>
      <c r="E102" s="53">
        <f t="shared" si="3"/>
        <v>0</v>
      </c>
      <c r="F102" s="96"/>
      <c r="G102" s="52" t="e">
        <f t="shared" si="2"/>
        <v>#DIV/0!</v>
      </c>
    </row>
    <row r="103" spans="1:7" ht="45">
      <c r="A103" s="73" t="s">
        <v>280</v>
      </c>
      <c r="B103" s="74" t="s">
        <v>281</v>
      </c>
      <c r="C103" s="100">
        <v>23855</v>
      </c>
      <c r="D103" s="101">
        <v>13858.4</v>
      </c>
      <c r="E103" s="53">
        <f t="shared" si="3"/>
        <v>58.09431984908824</v>
      </c>
      <c r="F103" s="96"/>
      <c r="G103" s="52" t="e">
        <f t="shared" si="2"/>
        <v>#DIV/0!</v>
      </c>
    </row>
    <row r="104" spans="1:7" ht="30.75" customHeight="1">
      <c r="A104" s="73" t="s">
        <v>282</v>
      </c>
      <c r="B104" s="74" t="s">
        <v>283</v>
      </c>
      <c r="C104" s="100">
        <v>716.3</v>
      </c>
      <c r="D104" s="101">
        <v>0</v>
      </c>
      <c r="E104" s="53">
        <f t="shared" si="3"/>
        <v>0</v>
      </c>
      <c r="F104" s="96"/>
      <c r="G104" s="52" t="e">
        <f t="shared" si="2"/>
        <v>#DIV/0!</v>
      </c>
    </row>
    <row r="105" spans="1:7" ht="0.75" customHeight="1" hidden="1">
      <c r="A105" s="67"/>
      <c r="B105" s="27" t="s">
        <v>262</v>
      </c>
      <c r="C105" s="32"/>
      <c r="D105" s="32"/>
      <c r="E105" s="53" t="e">
        <f t="shared" si="3"/>
        <v>#DIV/0!</v>
      </c>
      <c r="F105" s="32"/>
      <c r="G105" s="52" t="e">
        <f t="shared" si="2"/>
        <v>#DIV/0!</v>
      </c>
    </row>
    <row r="106" spans="1:7" ht="0.75" customHeight="1">
      <c r="A106" s="94" t="s">
        <v>149</v>
      </c>
      <c r="B106" s="93" t="s">
        <v>150</v>
      </c>
      <c r="C106" s="32"/>
      <c r="D106" s="97"/>
      <c r="E106" s="53" t="e">
        <f t="shared" si="3"/>
        <v>#DIV/0!</v>
      </c>
      <c r="F106" s="97"/>
      <c r="G106" s="52" t="e">
        <f t="shared" si="2"/>
        <v>#DIV/0!</v>
      </c>
    </row>
    <row r="107" spans="1:7" ht="19.5">
      <c r="A107" s="66"/>
      <c r="B107" s="36" t="s">
        <v>151</v>
      </c>
      <c r="C107" s="47">
        <v>15118.2</v>
      </c>
      <c r="D107" s="47">
        <v>8991.6</v>
      </c>
      <c r="E107" s="49">
        <f t="shared" si="3"/>
        <v>59.4753343652022</v>
      </c>
      <c r="F107" s="47">
        <v>4172.5</v>
      </c>
      <c r="G107" s="51">
        <f t="shared" si="2"/>
        <v>215.49670461354106</v>
      </c>
    </row>
    <row r="108" spans="1:7" ht="45.75" customHeight="1">
      <c r="A108" s="72" t="s">
        <v>162</v>
      </c>
      <c r="B108" s="74" t="s">
        <v>163</v>
      </c>
      <c r="C108" s="47">
        <v>15118.2</v>
      </c>
      <c r="D108" s="47">
        <v>8991.6</v>
      </c>
      <c r="E108" s="53">
        <f t="shared" si="3"/>
        <v>59.4753343652022</v>
      </c>
      <c r="F108" s="47">
        <v>4172.5</v>
      </c>
      <c r="G108" s="52">
        <f t="shared" si="2"/>
        <v>215.49670461354106</v>
      </c>
    </row>
    <row r="109" spans="1:7" ht="32.25" customHeight="1">
      <c r="A109" s="81" t="s">
        <v>223</v>
      </c>
      <c r="B109" s="74" t="s">
        <v>164</v>
      </c>
      <c r="C109" s="47">
        <v>8542.2</v>
      </c>
      <c r="D109" s="47">
        <v>3778.8</v>
      </c>
      <c r="E109" s="53">
        <f t="shared" si="3"/>
        <v>44.236847650488166</v>
      </c>
      <c r="F109" s="47">
        <v>4172.5</v>
      </c>
      <c r="G109" s="52">
        <f t="shared" si="2"/>
        <v>90.56440982624326</v>
      </c>
    </row>
    <row r="110" spans="1:7" ht="18.75" customHeight="1" hidden="1">
      <c r="A110" s="81" t="s">
        <v>239</v>
      </c>
      <c r="B110" s="74" t="s">
        <v>240</v>
      </c>
      <c r="C110" s="47"/>
      <c r="D110" s="47"/>
      <c r="E110" s="53" t="e">
        <f t="shared" si="3"/>
        <v>#DIV/0!</v>
      </c>
      <c r="F110" s="47"/>
      <c r="G110" s="52"/>
    </row>
    <row r="111" spans="1:7" ht="45.75" customHeight="1">
      <c r="A111" s="73" t="s">
        <v>284</v>
      </c>
      <c r="B111" s="74" t="s">
        <v>181</v>
      </c>
      <c r="C111" s="47">
        <v>450.8</v>
      </c>
      <c r="D111" s="47">
        <v>450.8</v>
      </c>
      <c r="E111" s="53">
        <f t="shared" si="3"/>
        <v>100</v>
      </c>
      <c r="F111" s="47"/>
      <c r="G111" s="52" t="e">
        <f t="shared" si="2"/>
        <v>#DIV/0!</v>
      </c>
    </row>
    <row r="112" spans="1:7" ht="38.25" customHeight="1" hidden="1">
      <c r="A112" s="81" t="s">
        <v>224</v>
      </c>
      <c r="B112" s="82" t="s">
        <v>227</v>
      </c>
      <c r="C112" s="47"/>
      <c r="D112" s="95"/>
      <c r="E112" s="53" t="e">
        <f t="shared" si="3"/>
        <v>#DIV/0!</v>
      </c>
      <c r="F112" s="95"/>
      <c r="G112" s="52" t="e">
        <f t="shared" si="2"/>
        <v>#DIV/0!</v>
      </c>
    </row>
    <row r="113" spans="1:7" ht="38.25" customHeight="1" hidden="1">
      <c r="A113" s="81" t="s">
        <v>252</v>
      </c>
      <c r="B113" s="74" t="s">
        <v>253</v>
      </c>
      <c r="C113" s="47"/>
      <c r="D113" s="95"/>
      <c r="E113" s="53"/>
      <c r="F113" s="95"/>
      <c r="G113" s="52"/>
    </row>
    <row r="114" spans="1:7" ht="35.25" customHeight="1" hidden="1">
      <c r="A114" s="81" t="s">
        <v>225</v>
      </c>
      <c r="B114" s="74" t="s">
        <v>181</v>
      </c>
      <c r="C114" s="47"/>
      <c r="D114" s="95"/>
      <c r="E114" s="53" t="e">
        <f t="shared" si="3"/>
        <v>#DIV/0!</v>
      </c>
      <c r="F114" s="95"/>
      <c r="G114" s="52" t="e">
        <f t="shared" si="2"/>
        <v>#DIV/0!</v>
      </c>
    </row>
    <row r="115" spans="1:7" ht="19.5" hidden="1">
      <c r="A115" s="81" t="s">
        <v>225</v>
      </c>
      <c r="C115" s="98"/>
      <c r="D115" s="95"/>
      <c r="E115" s="53" t="e">
        <f t="shared" si="3"/>
        <v>#DIV/0!</v>
      </c>
      <c r="F115" s="95"/>
      <c r="G115" s="52" t="e">
        <f t="shared" si="2"/>
        <v>#DIV/0!</v>
      </c>
    </row>
    <row r="116" spans="1:7" ht="45" hidden="1">
      <c r="A116" s="81" t="s">
        <v>250</v>
      </c>
      <c r="B116" s="74" t="s">
        <v>251</v>
      </c>
      <c r="C116" s="98"/>
      <c r="D116" s="95"/>
      <c r="E116" s="53"/>
      <c r="F116" s="95"/>
      <c r="G116" s="52"/>
    </row>
    <row r="117" spans="1:7" ht="33.75" hidden="1">
      <c r="A117" s="81" t="s">
        <v>226</v>
      </c>
      <c r="B117" s="74" t="s">
        <v>176</v>
      </c>
      <c r="C117" s="98"/>
      <c r="D117" s="95"/>
      <c r="E117" s="53" t="e">
        <f t="shared" si="3"/>
        <v>#DIV/0!</v>
      </c>
      <c r="F117" s="95"/>
      <c r="G117" s="52" t="e">
        <f t="shared" si="2"/>
        <v>#DIV/0!</v>
      </c>
    </row>
    <row r="118" spans="1:7" ht="33.75">
      <c r="A118" s="73" t="s">
        <v>287</v>
      </c>
      <c r="B118" s="74" t="s">
        <v>290</v>
      </c>
      <c r="C118" s="95">
        <v>1200</v>
      </c>
      <c r="D118" s="95"/>
      <c r="E118" s="53"/>
      <c r="F118" s="95"/>
      <c r="G118" s="52"/>
    </row>
    <row r="119" spans="1:7" ht="45">
      <c r="A119" s="73" t="s">
        <v>288</v>
      </c>
      <c r="B119" s="74" t="s">
        <v>291</v>
      </c>
      <c r="C119" s="95">
        <v>4762</v>
      </c>
      <c r="D119" s="95">
        <v>4762</v>
      </c>
      <c r="E119" s="53"/>
      <c r="F119" s="95"/>
      <c r="G119" s="52"/>
    </row>
    <row r="120" spans="1:7" ht="33.75">
      <c r="A120" s="73" t="s">
        <v>289</v>
      </c>
      <c r="B120" s="74" t="s">
        <v>292</v>
      </c>
      <c r="C120" s="95">
        <v>163.2</v>
      </c>
      <c r="D120" s="95"/>
      <c r="E120" s="53"/>
      <c r="F120" s="95"/>
      <c r="G120" s="52"/>
    </row>
    <row r="121" spans="1:7" ht="20.25" customHeight="1">
      <c r="A121" s="73"/>
      <c r="B121" s="37" t="s">
        <v>152</v>
      </c>
      <c r="C121" s="75">
        <v>864723.4</v>
      </c>
      <c r="D121" s="75">
        <v>416796.8</v>
      </c>
      <c r="E121" s="49">
        <f t="shared" si="3"/>
        <v>48.20001401604259</v>
      </c>
      <c r="F121" s="75">
        <v>373714.8</v>
      </c>
      <c r="G121" s="51">
        <f t="shared" si="2"/>
        <v>111.52804223969723</v>
      </c>
    </row>
    <row r="122" spans="2:3" ht="19.5">
      <c r="B122" s="42"/>
      <c r="C122" s="42"/>
    </row>
    <row r="123" spans="2:3" ht="19.5">
      <c r="B123" s="42"/>
      <c r="C123" s="42"/>
    </row>
    <row r="124" spans="2:3" ht="19.5">
      <c r="B124" s="42"/>
      <c r="C124" s="42"/>
    </row>
    <row r="125" spans="2:3" ht="19.5">
      <c r="B125" s="42"/>
      <c r="C125" s="42"/>
    </row>
    <row r="126" spans="2:3" ht="19.5">
      <c r="B126" s="42"/>
      <c r="C126" s="42"/>
    </row>
    <row r="127" spans="2:3" ht="19.5">
      <c r="B127" s="42"/>
      <c r="C127" s="42"/>
    </row>
    <row r="128" spans="2:3" ht="19.5">
      <c r="B128" s="42"/>
      <c r="C128" s="42"/>
    </row>
    <row r="129" spans="2:3" ht="19.5">
      <c r="B129" s="42"/>
      <c r="C129" s="42"/>
    </row>
    <row r="130" spans="2:3" ht="19.5">
      <c r="B130" s="42"/>
      <c r="C130" s="42"/>
    </row>
    <row r="131" spans="2:3" ht="19.5">
      <c r="B131" s="42"/>
      <c r="C131" s="42"/>
    </row>
    <row r="132" spans="2:3" ht="19.5">
      <c r="B132" s="42"/>
      <c r="C132" s="42"/>
    </row>
    <row r="133" spans="2:3" ht="19.5">
      <c r="B133" s="42"/>
      <c r="C133" s="42"/>
    </row>
    <row r="134" spans="2:3" ht="19.5">
      <c r="B134" s="42"/>
      <c r="C134" s="42"/>
    </row>
    <row r="135" spans="2:3" ht="19.5">
      <c r="B135" s="42"/>
      <c r="C135" s="42"/>
    </row>
    <row r="136" spans="2:3" ht="19.5">
      <c r="B136" s="42"/>
      <c r="C136" s="42"/>
    </row>
    <row r="137" spans="2:3" ht="19.5">
      <c r="B137" s="42"/>
      <c r="C137" s="42"/>
    </row>
    <row r="138" spans="2:3" ht="19.5">
      <c r="B138" s="42"/>
      <c r="C138" s="42"/>
    </row>
    <row r="139" spans="2:3" ht="19.5">
      <c r="B139" s="42"/>
      <c r="C139" s="42"/>
    </row>
    <row r="140" spans="2:3" ht="19.5">
      <c r="B140" s="42"/>
      <c r="C140" s="42"/>
    </row>
    <row r="141" spans="2:3" ht="19.5">
      <c r="B141" s="42"/>
      <c r="C141" s="42"/>
    </row>
    <row r="142" spans="2:3" ht="19.5">
      <c r="B142" s="42"/>
      <c r="C142" s="42"/>
    </row>
    <row r="143" spans="2:3" ht="19.5">
      <c r="B143" s="42"/>
      <c r="C143" s="42"/>
    </row>
    <row r="144" spans="2:3" ht="19.5">
      <c r="B144" s="42"/>
      <c r="C144" s="42"/>
    </row>
    <row r="145" spans="2:3" ht="19.5">
      <c r="B145" s="42"/>
      <c r="C145" s="42"/>
    </row>
    <row r="146" spans="2:3" ht="19.5">
      <c r="B146" s="42"/>
      <c r="C146" s="42"/>
    </row>
    <row r="147" spans="2:3" ht="19.5">
      <c r="B147" s="42"/>
      <c r="C147" s="42"/>
    </row>
    <row r="148" spans="2:3" ht="19.5">
      <c r="B148" s="42"/>
      <c r="C148" s="42"/>
    </row>
    <row r="149" spans="2:3" ht="19.5">
      <c r="B149" s="42"/>
      <c r="C149" s="42"/>
    </row>
    <row r="150" spans="2:3" ht="19.5">
      <c r="B150" s="42"/>
      <c r="C150" s="42"/>
    </row>
    <row r="151" spans="2:3" ht="19.5">
      <c r="B151" s="42"/>
      <c r="C151" s="42"/>
    </row>
    <row r="152" spans="2:3" ht="19.5">
      <c r="B152" s="42"/>
      <c r="C152" s="42"/>
    </row>
    <row r="153" spans="2:3" ht="19.5">
      <c r="B153" s="42"/>
      <c r="C153" s="42"/>
    </row>
    <row r="154" spans="2:3" ht="19.5">
      <c r="B154" s="42"/>
      <c r="C154" s="42"/>
    </row>
    <row r="155" spans="2:3" ht="19.5">
      <c r="B155" s="42"/>
      <c r="C155" s="42"/>
    </row>
    <row r="156" spans="2:3" ht="19.5">
      <c r="B156" s="42"/>
      <c r="C156" s="42"/>
    </row>
    <row r="157" spans="2:3" ht="19.5">
      <c r="B157" s="42"/>
      <c r="C157" s="42"/>
    </row>
    <row r="158" spans="2:3" ht="19.5">
      <c r="B158" s="42"/>
      <c r="C158" s="42"/>
    </row>
    <row r="159" spans="2:3" ht="19.5">
      <c r="B159" s="42"/>
      <c r="C159" s="42"/>
    </row>
    <row r="160" spans="2:3" ht="19.5">
      <c r="B160" s="42"/>
      <c r="C160" s="42"/>
    </row>
    <row r="161" spans="2:3" ht="19.5">
      <c r="B161" s="42"/>
      <c r="C161" s="42"/>
    </row>
    <row r="162" spans="2:3" ht="19.5">
      <c r="B162" s="42"/>
      <c r="C162" s="42"/>
    </row>
  </sheetData>
  <sheetProtection/>
  <mergeCells count="6">
    <mergeCell ref="G4:G5"/>
    <mergeCell ref="A1:G1"/>
    <mergeCell ref="A2:G2"/>
    <mergeCell ref="A4:A5"/>
    <mergeCell ref="B4:B5"/>
    <mergeCell ref="C4:E4"/>
  </mergeCells>
  <printOptions/>
  <pageMargins left="0.3937007874015748" right="0" top="0.5118110236220472" bottom="0.5118110236220472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75" zoomScaleSheetLayoutView="75" zoomScalePageLayoutView="0" workbookViewId="0" topLeftCell="A24">
      <selection activeCell="F46" sqref="F46"/>
    </sheetView>
  </sheetViews>
  <sheetFormatPr defaultColWidth="9.140625" defaultRowHeight="15"/>
  <cols>
    <col min="2" max="2" width="64.28125" style="0" customWidth="1"/>
    <col min="3" max="6" width="18.00390625" style="0" customWidth="1"/>
    <col min="7" max="7" width="12.421875" style="0" customWidth="1"/>
  </cols>
  <sheetData>
    <row r="1" spans="2:7" ht="43.5" customHeight="1">
      <c r="B1" s="110" t="s">
        <v>235</v>
      </c>
      <c r="C1" s="110"/>
      <c r="D1" s="110"/>
      <c r="E1" s="110"/>
      <c r="F1" s="110"/>
      <c r="G1" s="110"/>
    </row>
    <row r="2" ht="15">
      <c r="G2" s="1" t="s">
        <v>0</v>
      </c>
    </row>
    <row r="3" spans="1:7" ht="45" customHeight="1">
      <c r="A3" s="111" t="s">
        <v>236</v>
      </c>
      <c r="B3" s="111" t="s">
        <v>237</v>
      </c>
      <c r="C3" s="112" t="s">
        <v>285</v>
      </c>
      <c r="D3" s="113"/>
      <c r="E3" s="109"/>
      <c r="F3" s="90" t="s">
        <v>286</v>
      </c>
      <c r="G3" s="102" t="s">
        <v>234</v>
      </c>
    </row>
    <row r="4" spans="1:7" ht="54" customHeight="1">
      <c r="A4" s="111"/>
      <c r="B4" s="111"/>
      <c r="C4" s="91" t="s">
        <v>231</v>
      </c>
      <c r="D4" s="92" t="s">
        <v>232</v>
      </c>
      <c r="E4" s="92" t="s">
        <v>233</v>
      </c>
      <c r="F4" s="92" t="s">
        <v>232</v>
      </c>
      <c r="G4" s="103"/>
    </row>
    <row r="5" spans="1:12" ht="26.25" customHeight="1">
      <c r="A5" s="12" t="s">
        <v>37</v>
      </c>
      <c r="B5" s="2" t="s">
        <v>1</v>
      </c>
      <c r="C5" s="3">
        <f>SUM(C6:C11)</f>
        <v>74442.5</v>
      </c>
      <c r="D5" s="3">
        <f>SUM(D6:D11)</f>
        <v>36526.2</v>
      </c>
      <c r="E5" s="3">
        <f>D5/C5*100</f>
        <v>49.066326359270576</v>
      </c>
      <c r="F5" s="3">
        <f>SUM(F6:F11)</f>
        <v>34320.9</v>
      </c>
      <c r="G5" s="3">
        <f>D5/F5*100</f>
        <v>106.42553079901748</v>
      </c>
      <c r="H5" s="4"/>
      <c r="I5" s="4"/>
      <c r="J5" s="4"/>
      <c r="K5" s="4"/>
      <c r="L5" s="5"/>
    </row>
    <row r="6" spans="1:12" ht="58.5" customHeight="1">
      <c r="A6" s="13" t="s">
        <v>38</v>
      </c>
      <c r="B6" s="6" t="s">
        <v>2</v>
      </c>
      <c r="C6" s="7">
        <v>2801.4</v>
      </c>
      <c r="D6" s="7">
        <v>1040.9</v>
      </c>
      <c r="E6" s="7">
        <f aca="true" t="shared" si="0" ref="E6:E46">D6/C6*100</f>
        <v>37.15642178910545</v>
      </c>
      <c r="F6" s="7">
        <v>1351.4</v>
      </c>
      <c r="G6" s="7">
        <f aca="true" t="shared" si="1" ref="G6:G46">D6/F6*100</f>
        <v>77.02382714222288</v>
      </c>
      <c r="H6" s="4"/>
      <c r="I6" s="4"/>
      <c r="J6" s="4"/>
      <c r="K6" s="4"/>
      <c r="L6" s="5"/>
    </row>
    <row r="7" spans="1:12" ht="70.5" customHeight="1">
      <c r="A7" s="13" t="s">
        <v>39</v>
      </c>
      <c r="B7" s="6" t="s">
        <v>3</v>
      </c>
      <c r="C7" s="8">
        <v>28811.3</v>
      </c>
      <c r="D7" s="8">
        <v>15795.8</v>
      </c>
      <c r="E7" s="7">
        <f t="shared" si="0"/>
        <v>54.82501657335837</v>
      </c>
      <c r="F7" s="8">
        <v>13076.8</v>
      </c>
      <c r="G7" s="7">
        <f t="shared" si="1"/>
        <v>120.79254863575186</v>
      </c>
      <c r="H7" s="5"/>
      <c r="I7" s="5"/>
      <c r="J7" s="5"/>
      <c r="K7" s="5"/>
      <c r="L7" s="5"/>
    </row>
    <row r="8" spans="1:12" ht="70.5" customHeight="1">
      <c r="A8" s="13" t="s">
        <v>166</v>
      </c>
      <c r="B8" s="6" t="s">
        <v>165</v>
      </c>
      <c r="C8" s="8"/>
      <c r="D8" s="8"/>
      <c r="E8" s="7" t="e">
        <f t="shared" si="0"/>
        <v>#DIV/0!</v>
      </c>
      <c r="F8" s="8"/>
      <c r="G8" s="7" t="e">
        <f t="shared" si="1"/>
        <v>#DIV/0!</v>
      </c>
      <c r="H8" s="5"/>
      <c r="I8" s="5"/>
      <c r="J8" s="5"/>
      <c r="K8" s="5"/>
      <c r="L8" s="5"/>
    </row>
    <row r="9" spans="1:12" ht="59.25" customHeight="1">
      <c r="A9" s="13" t="s">
        <v>40</v>
      </c>
      <c r="B9" s="6" t="s">
        <v>4</v>
      </c>
      <c r="C9" s="8">
        <v>10581.9</v>
      </c>
      <c r="D9" s="8">
        <v>5901.9</v>
      </c>
      <c r="E9" s="7">
        <f t="shared" si="0"/>
        <v>55.77353783347036</v>
      </c>
      <c r="F9" s="8">
        <v>5575.8</v>
      </c>
      <c r="G9" s="7">
        <f t="shared" si="1"/>
        <v>105.84848810932958</v>
      </c>
      <c r="H9" s="5"/>
      <c r="I9" s="5"/>
      <c r="J9" s="5"/>
      <c r="K9" s="5"/>
      <c r="L9" s="5"/>
    </row>
    <row r="10" spans="1:12" ht="27" customHeight="1">
      <c r="A10" s="13" t="s">
        <v>41</v>
      </c>
      <c r="B10" s="6" t="s">
        <v>5</v>
      </c>
      <c r="C10" s="8">
        <v>50</v>
      </c>
      <c r="D10" s="9"/>
      <c r="E10" s="7">
        <f t="shared" si="0"/>
        <v>0</v>
      </c>
      <c r="F10" s="9"/>
      <c r="G10" s="7" t="e">
        <f t="shared" si="1"/>
        <v>#DIV/0!</v>
      </c>
      <c r="H10" s="5"/>
      <c r="I10" s="5"/>
      <c r="J10" s="5"/>
      <c r="K10" s="5"/>
      <c r="L10" s="5"/>
    </row>
    <row r="11" spans="1:12" ht="27.75" customHeight="1">
      <c r="A11" s="13" t="s">
        <v>42</v>
      </c>
      <c r="B11" s="6" t="s">
        <v>6</v>
      </c>
      <c r="C11" s="9">
        <v>32197.9</v>
      </c>
      <c r="D11" s="9">
        <v>13787.6</v>
      </c>
      <c r="E11" s="7">
        <f t="shared" si="0"/>
        <v>42.82142624208411</v>
      </c>
      <c r="F11" s="9">
        <v>14316.9</v>
      </c>
      <c r="G11" s="7">
        <f t="shared" si="1"/>
        <v>96.30297061514715</v>
      </c>
      <c r="H11" s="5"/>
      <c r="I11" s="5"/>
      <c r="J11" s="5"/>
      <c r="K11" s="5"/>
      <c r="L11" s="5"/>
    </row>
    <row r="12" spans="1:12" ht="34.5" customHeight="1">
      <c r="A12" s="12" t="s">
        <v>43</v>
      </c>
      <c r="B12" s="2" t="s">
        <v>7</v>
      </c>
      <c r="C12" s="3">
        <f>SUM(C13:C14)</f>
        <v>2068.2</v>
      </c>
      <c r="D12" s="3">
        <f>SUM(D13:D14)</f>
        <v>1035.3</v>
      </c>
      <c r="E12" s="3">
        <f t="shared" si="0"/>
        <v>50.058021467943135</v>
      </c>
      <c r="F12" s="3">
        <f>SUM(F13:F14)</f>
        <v>959.7</v>
      </c>
      <c r="G12" s="3">
        <f t="shared" si="1"/>
        <v>107.87746170678336</v>
      </c>
      <c r="H12" s="4"/>
      <c r="I12" s="4"/>
      <c r="J12" s="4"/>
      <c r="K12" s="4"/>
      <c r="L12" s="5"/>
    </row>
    <row r="13" spans="1:12" ht="57" customHeight="1">
      <c r="A13" s="13" t="s">
        <v>44</v>
      </c>
      <c r="B13" s="6" t="s">
        <v>8</v>
      </c>
      <c r="C13" s="8">
        <v>1817.1</v>
      </c>
      <c r="D13" s="8">
        <v>870.2</v>
      </c>
      <c r="E13" s="7">
        <f t="shared" si="0"/>
        <v>47.889494249078204</v>
      </c>
      <c r="F13" s="8">
        <v>818.4</v>
      </c>
      <c r="G13" s="7">
        <f t="shared" si="1"/>
        <v>106.32942326490715</v>
      </c>
      <c r="H13" s="5"/>
      <c r="I13" s="5"/>
      <c r="J13" s="5"/>
      <c r="K13" s="5"/>
      <c r="L13" s="5"/>
    </row>
    <row r="14" spans="1:12" ht="18.75">
      <c r="A14" s="13" t="s">
        <v>153</v>
      </c>
      <c r="B14" s="6" t="s">
        <v>154</v>
      </c>
      <c r="C14" s="8">
        <v>251.1</v>
      </c>
      <c r="D14" s="8">
        <v>165.1</v>
      </c>
      <c r="E14" s="7">
        <f t="shared" si="0"/>
        <v>65.75069693349263</v>
      </c>
      <c r="F14" s="8">
        <v>141.3</v>
      </c>
      <c r="G14" s="7">
        <f t="shared" si="1"/>
        <v>116.84359518754421</v>
      </c>
      <c r="H14" s="5"/>
      <c r="I14" s="5"/>
      <c r="J14" s="5"/>
      <c r="K14" s="5"/>
      <c r="L14" s="5"/>
    </row>
    <row r="15" spans="1:12" ht="18.75">
      <c r="A15" s="12" t="s">
        <v>45</v>
      </c>
      <c r="B15" s="2" t="s">
        <v>9</v>
      </c>
      <c r="C15" s="3">
        <f>SUM(C16:C18)</f>
        <v>54359.4</v>
      </c>
      <c r="D15" s="3">
        <f>SUM(D16:D18)</f>
        <v>7100.599999999999</v>
      </c>
      <c r="E15" s="3">
        <f t="shared" si="0"/>
        <v>13.062322247854096</v>
      </c>
      <c r="F15" s="3">
        <f>SUM(F16:F18)</f>
        <v>8750.8</v>
      </c>
      <c r="G15" s="3">
        <f t="shared" si="1"/>
        <v>81.14229556154866</v>
      </c>
      <c r="H15" s="4"/>
      <c r="I15" s="4"/>
      <c r="J15" s="4"/>
      <c r="K15" s="4"/>
      <c r="L15" s="5"/>
    </row>
    <row r="16" spans="1:12" ht="23.25" customHeight="1">
      <c r="A16" s="13" t="s">
        <v>46</v>
      </c>
      <c r="B16" s="6" t="s">
        <v>10</v>
      </c>
      <c r="C16" s="8">
        <v>64.1</v>
      </c>
      <c r="D16" s="8"/>
      <c r="E16" s="7">
        <f t="shared" si="0"/>
        <v>0</v>
      </c>
      <c r="F16" s="8"/>
      <c r="G16" s="7" t="e">
        <f t="shared" si="1"/>
        <v>#DIV/0!</v>
      </c>
      <c r="H16" s="5"/>
      <c r="I16" s="5"/>
      <c r="J16" s="5"/>
      <c r="K16" s="5"/>
      <c r="L16" s="5"/>
    </row>
    <row r="17" spans="1:12" ht="18.75">
      <c r="A17" s="13" t="s">
        <v>47</v>
      </c>
      <c r="B17" s="6" t="s">
        <v>11</v>
      </c>
      <c r="C17" s="8">
        <v>47936.3</v>
      </c>
      <c r="D17" s="8">
        <v>6732.7</v>
      </c>
      <c r="E17" s="7">
        <f t="shared" si="0"/>
        <v>14.045097347938826</v>
      </c>
      <c r="F17" s="8">
        <v>8338.3</v>
      </c>
      <c r="G17" s="7">
        <f t="shared" si="1"/>
        <v>80.7442764112589</v>
      </c>
      <c r="H17" s="5"/>
      <c r="I17" s="5"/>
      <c r="J17" s="5"/>
      <c r="K17" s="5"/>
      <c r="L17" s="5"/>
    </row>
    <row r="18" spans="1:12" ht="24.75" customHeight="1">
      <c r="A18" s="13" t="s">
        <v>48</v>
      </c>
      <c r="B18" s="6" t="s">
        <v>12</v>
      </c>
      <c r="C18" s="8">
        <v>6359</v>
      </c>
      <c r="D18" s="8">
        <v>367.9</v>
      </c>
      <c r="E18" s="7">
        <f t="shared" si="0"/>
        <v>5.785500864915867</v>
      </c>
      <c r="F18" s="8">
        <v>412.5</v>
      </c>
      <c r="G18" s="7">
        <f t="shared" si="1"/>
        <v>89.18787878787879</v>
      </c>
      <c r="H18" s="5"/>
      <c r="I18" s="5"/>
      <c r="J18" s="5"/>
      <c r="K18" s="5"/>
      <c r="L18" s="5"/>
    </row>
    <row r="19" spans="1:12" ht="26.25" customHeight="1">
      <c r="A19" s="12" t="s">
        <v>49</v>
      </c>
      <c r="B19" s="2" t="s">
        <v>13</v>
      </c>
      <c r="C19" s="3">
        <f>C20+C21</f>
        <v>2664.2</v>
      </c>
      <c r="D19" s="3">
        <f>D20+D21</f>
        <v>1493.5</v>
      </c>
      <c r="E19" s="3">
        <f t="shared" si="0"/>
        <v>56.05810374596503</v>
      </c>
      <c r="F19" s="3">
        <f>F20+F21</f>
        <v>279.1</v>
      </c>
      <c r="G19" s="3">
        <f t="shared" si="1"/>
        <v>535.1128627731996</v>
      </c>
      <c r="H19" s="4"/>
      <c r="I19" s="4"/>
      <c r="J19" s="4"/>
      <c r="K19" s="4"/>
      <c r="L19" s="5"/>
    </row>
    <row r="20" spans="1:12" ht="26.25" customHeight="1">
      <c r="A20" s="13" t="s">
        <v>50</v>
      </c>
      <c r="B20" s="6" t="s">
        <v>14</v>
      </c>
      <c r="C20" s="8">
        <v>710.8</v>
      </c>
      <c r="D20" s="8">
        <v>379.1</v>
      </c>
      <c r="E20" s="7">
        <f t="shared" si="0"/>
        <v>53.33427124366911</v>
      </c>
      <c r="F20" s="8">
        <v>217.1</v>
      </c>
      <c r="G20" s="7">
        <f t="shared" si="1"/>
        <v>174.61999078765547</v>
      </c>
      <c r="H20" s="5"/>
      <c r="I20" s="5"/>
      <c r="J20" s="5"/>
      <c r="K20" s="5"/>
      <c r="L20" s="5"/>
    </row>
    <row r="21" spans="1:12" ht="18.75">
      <c r="A21" s="13" t="s">
        <v>51</v>
      </c>
      <c r="B21" s="6" t="s">
        <v>15</v>
      </c>
      <c r="C21" s="8">
        <v>1953.4</v>
      </c>
      <c r="D21" s="8">
        <v>1114.4</v>
      </c>
      <c r="E21" s="7">
        <f t="shared" si="0"/>
        <v>57.049247465956796</v>
      </c>
      <c r="F21" s="8">
        <v>62</v>
      </c>
      <c r="G21" s="7">
        <f t="shared" si="1"/>
        <v>1797.41935483871</v>
      </c>
      <c r="H21" s="5"/>
      <c r="I21" s="5"/>
      <c r="J21" s="5"/>
      <c r="K21" s="5"/>
      <c r="L21" s="5"/>
    </row>
    <row r="22" spans="1:12" ht="18.75">
      <c r="A22" s="12" t="s">
        <v>52</v>
      </c>
      <c r="B22" s="2" t="s">
        <v>16</v>
      </c>
      <c r="C22" s="3">
        <f>SUM(C23:C28)</f>
        <v>592424.3</v>
      </c>
      <c r="D22" s="3">
        <f>SUM(D23:D28)</f>
        <v>297980.20000000007</v>
      </c>
      <c r="E22" s="3">
        <f t="shared" si="0"/>
        <v>50.2984431935017</v>
      </c>
      <c r="F22" s="3">
        <f>SUM(F23:F28)</f>
        <v>269314.39999999997</v>
      </c>
      <c r="G22" s="3">
        <f t="shared" si="1"/>
        <v>110.64399081519596</v>
      </c>
      <c r="H22" s="4"/>
      <c r="I22" s="4"/>
      <c r="J22" s="4"/>
      <c r="K22" s="4"/>
      <c r="L22" s="5"/>
    </row>
    <row r="23" spans="1:12" ht="18.75">
      <c r="A23" s="13" t="s">
        <v>53</v>
      </c>
      <c r="B23" s="6" t="s">
        <v>17</v>
      </c>
      <c r="C23" s="8">
        <v>113357.7</v>
      </c>
      <c r="D23" s="8">
        <v>60454.4</v>
      </c>
      <c r="E23" s="7">
        <f t="shared" si="0"/>
        <v>53.330651556974075</v>
      </c>
      <c r="F23" s="8">
        <v>55598.9</v>
      </c>
      <c r="G23" s="7">
        <f t="shared" si="1"/>
        <v>108.73308644595487</v>
      </c>
      <c r="H23" s="5"/>
      <c r="I23" s="5"/>
      <c r="J23" s="5"/>
      <c r="K23" s="5"/>
      <c r="L23" s="5"/>
    </row>
    <row r="24" spans="1:12" ht="18.75">
      <c r="A24" s="13" t="s">
        <v>54</v>
      </c>
      <c r="B24" s="6" t="s">
        <v>18</v>
      </c>
      <c r="C24" s="8">
        <v>429468</v>
      </c>
      <c r="D24" s="8">
        <v>207395.7</v>
      </c>
      <c r="E24" s="7">
        <f t="shared" si="0"/>
        <v>48.29130459079606</v>
      </c>
      <c r="F24" s="8">
        <v>183058.4</v>
      </c>
      <c r="G24" s="7">
        <f t="shared" si="1"/>
        <v>113.29482831708353</v>
      </c>
      <c r="H24" s="5"/>
      <c r="I24" s="5"/>
      <c r="J24" s="5"/>
      <c r="K24" s="5"/>
      <c r="L24" s="5"/>
    </row>
    <row r="25" spans="1:12" ht="18.75">
      <c r="A25" s="13" t="s">
        <v>157</v>
      </c>
      <c r="B25" s="6" t="s">
        <v>158</v>
      </c>
      <c r="C25" s="8">
        <v>39366.9</v>
      </c>
      <c r="D25" s="8">
        <v>25430.9</v>
      </c>
      <c r="E25" s="7">
        <f t="shared" si="0"/>
        <v>64.59970177992172</v>
      </c>
      <c r="F25" s="8">
        <v>26931.4</v>
      </c>
      <c r="G25" s="7">
        <f t="shared" si="1"/>
        <v>94.42843669471324</v>
      </c>
      <c r="H25" s="5"/>
      <c r="I25" s="5"/>
      <c r="J25" s="5"/>
      <c r="K25" s="5"/>
      <c r="L25" s="5"/>
    </row>
    <row r="26" spans="1:12" ht="37.5">
      <c r="A26" s="13" t="s">
        <v>258</v>
      </c>
      <c r="B26" s="6" t="s">
        <v>259</v>
      </c>
      <c r="C26" s="8">
        <v>9</v>
      </c>
      <c r="D26" s="8">
        <v>9</v>
      </c>
      <c r="E26" s="7">
        <f t="shared" si="0"/>
        <v>100</v>
      </c>
      <c r="F26" s="8">
        <v>198.6</v>
      </c>
      <c r="G26" s="7">
        <f t="shared" si="1"/>
        <v>4.531722054380665</v>
      </c>
      <c r="H26" s="5"/>
      <c r="I26" s="5"/>
      <c r="J26" s="5"/>
      <c r="K26" s="5"/>
      <c r="L26" s="5"/>
    </row>
    <row r="27" spans="1:12" ht="18.75">
      <c r="A27" s="13" t="s">
        <v>55</v>
      </c>
      <c r="B27" s="6" t="s">
        <v>19</v>
      </c>
      <c r="C27" s="8">
        <v>5398.3</v>
      </c>
      <c r="D27" s="8">
        <v>1523</v>
      </c>
      <c r="E27" s="7">
        <f t="shared" si="0"/>
        <v>28.21258544356557</v>
      </c>
      <c r="F27" s="8">
        <v>541.5</v>
      </c>
      <c r="G27" s="7">
        <f t="shared" si="1"/>
        <v>281.25577100646353</v>
      </c>
      <c r="H27" s="5"/>
      <c r="I27" s="5"/>
      <c r="J27" s="5"/>
      <c r="K27" s="5"/>
      <c r="L27" s="5"/>
    </row>
    <row r="28" spans="1:12" ht="18.75">
      <c r="A28" s="13" t="s">
        <v>56</v>
      </c>
      <c r="B28" s="6" t="s">
        <v>20</v>
      </c>
      <c r="C28" s="8">
        <v>4824.4</v>
      </c>
      <c r="D28" s="8">
        <v>3167.2</v>
      </c>
      <c r="E28" s="7">
        <f t="shared" si="0"/>
        <v>65.6496144598292</v>
      </c>
      <c r="F28" s="8">
        <v>2985.6</v>
      </c>
      <c r="G28" s="7">
        <f t="shared" si="1"/>
        <v>106.08252947481243</v>
      </c>
      <c r="H28" s="5"/>
      <c r="I28" s="5"/>
      <c r="J28" s="5"/>
      <c r="K28" s="5"/>
      <c r="L28" s="5"/>
    </row>
    <row r="29" spans="1:12" ht="18.75">
      <c r="A29" s="12" t="s">
        <v>57</v>
      </c>
      <c r="B29" s="2" t="s">
        <v>21</v>
      </c>
      <c r="C29" s="3">
        <f>C30+C31</f>
        <v>82423.8</v>
      </c>
      <c r="D29" s="3">
        <f>D30+D31</f>
        <v>37902.9</v>
      </c>
      <c r="E29" s="3">
        <f t="shared" si="0"/>
        <v>45.98538286271684</v>
      </c>
      <c r="F29" s="3">
        <f>F30+F31</f>
        <v>35397.6</v>
      </c>
      <c r="G29" s="3">
        <f t="shared" si="1"/>
        <v>107.07759848125298</v>
      </c>
      <c r="H29" s="4"/>
      <c r="I29" s="4"/>
      <c r="J29" s="4"/>
      <c r="K29" s="4"/>
      <c r="L29" s="5"/>
    </row>
    <row r="30" spans="1:12" ht="18.75">
      <c r="A30" s="13" t="s">
        <v>58</v>
      </c>
      <c r="B30" s="6" t="s">
        <v>22</v>
      </c>
      <c r="C30" s="8">
        <v>71184.1</v>
      </c>
      <c r="D30" s="8">
        <v>30985.9</v>
      </c>
      <c r="E30" s="7">
        <f t="shared" si="0"/>
        <v>43.52924318773434</v>
      </c>
      <c r="F30" s="8">
        <v>28621.8</v>
      </c>
      <c r="G30" s="7">
        <f t="shared" si="1"/>
        <v>108.25978799376699</v>
      </c>
      <c r="H30" s="5"/>
      <c r="I30" s="5"/>
      <c r="J30" s="5"/>
      <c r="K30" s="5"/>
      <c r="L30" s="5"/>
    </row>
    <row r="31" spans="1:12" ht="37.5">
      <c r="A31" s="13" t="s">
        <v>59</v>
      </c>
      <c r="B31" s="6" t="s">
        <v>23</v>
      </c>
      <c r="C31" s="8">
        <v>11239.7</v>
      </c>
      <c r="D31" s="8">
        <v>6917</v>
      </c>
      <c r="E31" s="7">
        <f t="shared" si="0"/>
        <v>61.540788455207874</v>
      </c>
      <c r="F31" s="8">
        <v>6775.8</v>
      </c>
      <c r="G31" s="7">
        <f t="shared" si="1"/>
        <v>102.08388677351752</v>
      </c>
      <c r="H31" s="5"/>
      <c r="I31" s="5"/>
      <c r="J31" s="5"/>
      <c r="K31" s="5"/>
      <c r="L31" s="5"/>
    </row>
    <row r="32" spans="1:12" ht="18.75">
      <c r="A32" s="12" t="s">
        <v>60</v>
      </c>
      <c r="B32" s="2" t="s">
        <v>24</v>
      </c>
      <c r="C32" s="3">
        <f>C33+C34+C35</f>
        <v>25827.399999999998</v>
      </c>
      <c r="D32" s="3">
        <f>D33+D34+D35</f>
        <v>13569.3</v>
      </c>
      <c r="E32" s="3">
        <f t="shared" si="0"/>
        <v>52.53838946235394</v>
      </c>
      <c r="F32" s="3">
        <f>F33+F34+F35</f>
        <v>13754.5</v>
      </c>
      <c r="G32" s="3">
        <f t="shared" si="1"/>
        <v>98.65353157148569</v>
      </c>
      <c r="H32" s="4"/>
      <c r="I32" s="4"/>
      <c r="J32" s="4"/>
      <c r="K32" s="4"/>
      <c r="L32" s="5"/>
    </row>
    <row r="33" spans="1:12" ht="18.75">
      <c r="A33" s="13" t="s">
        <v>61</v>
      </c>
      <c r="B33" s="6" t="s">
        <v>25</v>
      </c>
      <c r="C33" s="8">
        <v>1180</v>
      </c>
      <c r="D33" s="8">
        <v>585.3</v>
      </c>
      <c r="E33" s="7">
        <f t="shared" si="0"/>
        <v>49.601694915254235</v>
      </c>
      <c r="F33" s="8">
        <v>428.2</v>
      </c>
      <c r="G33" s="7">
        <f t="shared" si="1"/>
        <v>136.68846333489023</v>
      </c>
      <c r="H33" s="5"/>
      <c r="I33" s="5"/>
      <c r="J33" s="5"/>
      <c r="K33" s="5"/>
      <c r="L33" s="5"/>
    </row>
    <row r="34" spans="1:12" ht="18.75">
      <c r="A34" s="13" t="s">
        <v>62</v>
      </c>
      <c r="B34" s="6" t="s">
        <v>26</v>
      </c>
      <c r="C34" s="8">
        <v>20551.1</v>
      </c>
      <c r="D34" s="8">
        <v>9817.1</v>
      </c>
      <c r="E34" s="7">
        <f t="shared" si="0"/>
        <v>47.76921916588407</v>
      </c>
      <c r="F34" s="8">
        <v>11368.3</v>
      </c>
      <c r="G34" s="7">
        <f t="shared" si="1"/>
        <v>86.35503989162848</v>
      </c>
      <c r="H34" s="5"/>
      <c r="I34" s="5"/>
      <c r="J34" s="5"/>
      <c r="K34" s="5"/>
      <c r="L34" s="5"/>
    </row>
    <row r="35" spans="1:12" ht="18.75">
      <c r="A35" s="13" t="s">
        <v>63</v>
      </c>
      <c r="B35" s="6" t="s">
        <v>27</v>
      </c>
      <c r="C35" s="8">
        <v>4096.3</v>
      </c>
      <c r="D35" s="8">
        <v>3166.9</v>
      </c>
      <c r="E35" s="7">
        <f t="shared" si="0"/>
        <v>77.3112320874936</v>
      </c>
      <c r="F35" s="8">
        <v>1958</v>
      </c>
      <c r="G35" s="7">
        <f t="shared" si="1"/>
        <v>161.74157303370785</v>
      </c>
      <c r="H35" s="5"/>
      <c r="I35" s="5"/>
      <c r="J35" s="5"/>
      <c r="K35" s="5"/>
      <c r="L35" s="5"/>
    </row>
    <row r="36" spans="1:12" ht="18.75">
      <c r="A36" s="12" t="s">
        <v>64</v>
      </c>
      <c r="B36" s="2" t="s">
        <v>28</v>
      </c>
      <c r="C36" s="3">
        <f>SUM(C37:C38)</f>
        <v>4148.1</v>
      </c>
      <c r="D36" s="3">
        <f>SUM(D37:D38)</f>
        <v>548.7</v>
      </c>
      <c r="E36" s="3">
        <f t="shared" si="0"/>
        <v>13.227742822014898</v>
      </c>
      <c r="F36" s="3">
        <f>SUM(F37:F38)</f>
        <v>127.7</v>
      </c>
      <c r="G36" s="3">
        <f t="shared" si="1"/>
        <v>429.67893500391546</v>
      </c>
      <c r="H36" s="4"/>
      <c r="I36" s="4"/>
      <c r="J36" s="4"/>
      <c r="K36" s="4"/>
      <c r="L36" s="5"/>
    </row>
    <row r="37" spans="1:12" ht="18.75">
      <c r="A37" s="13" t="s">
        <v>156</v>
      </c>
      <c r="B37" s="46" t="s">
        <v>155</v>
      </c>
      <c r="C37" s="7">
        <v>262.6</v>
      </c>
      <c r="D37" s="7">
        <v>161.7</v>
      </c>
      <c r="E37" s="7">
        <f t="shared" si="0"/>
        <v>61.576542269611565</v>
      </c>
      <c r="F37" s="7">
        <v>127.7</v>
      </c>
      <c r="G37" s="7">
        <f t="shared" si="1"/>
        <v>126.62490211433044</v>
      </c>
      <c r="H37" s="4"/>
      <c r="I37" s="4"/>
      <c r="J37" s="4"/>
      <c r="K37" s="4"/>
      <c r="L37" s="5"/>
    </row>
    <row r="38" spans="1:12" ht="37.5">
      <c r="A38" s="13" t="s">
        <v>263</v>
      </c>
      <c r="B38" s="46" t="s">
        <v>264</v>
      </c>
      <c r="C38" s="7">
        <v>3885.5</v>
      </c>
      <c r="D38" s="7">
        <v>387</v>
      </c>
      <c r="E38" s="7">
        <f t="shared" si="0"/>
        <v>9.960108094196372</v>
      </c>
      <c r="F38" s="7"/>
      <c r="G38" s="7" t="e">
        <f t="shared" si="1"/>
        <v>#DIV/0!</v>
      </c>
      <c r="H38" s="4"/>
      <c r="I38" s="4"/>
      <c r="J38" s="4"/>
      <c r="K38" s="4"/>
      <c r="L38" s="5"/>
    </row>
    <row r="39" spans="1:12" ht="33" customHeight="1">
      <c r="A39" s="12" t="s">
        <v>65</v>
      </c>
      <c r="B39" s="2" t="s">
        <v>29</v>
      </c>
      <c r="C39" s="3">
        <f>C40</f>
        <v>1020.3</v>
      </c>
      <c r="D39" s="3">
        <f>D40</f>
        <v>742.5</v>
      </c>
      <c r="E39" s="3">
        <f t="shared" si="0"/>
        <v>72.77271390767422</v>
      </c>
      <c r="F39" s="3">
        <f>F40</f>
        <v>334.4</v>
      </c>
      <c r="G39" s="3">
        <f t="shared" si="1"/>
        <v>222.03947368421052</v>
      </c>
      <c r="H39" s="4"/>
      <c r="I39" s="4"/>
      <c r="J39" s="4"/>
      <c r="K39" s="4"/>
      <c r="L39" s="5"/>
    </row>
    <row r="40" spans="1:12" ht="16.5" customHeight="1">
      <c r="A40" s="13" t="s">
        <v>66</v>
      </c>
      <c r="B40" s="6" t="s">
        <v>30</v>
      </c>
      <c r="C40" s="8">
        <v>1020.3</v>
      </c>
      <c r="D40" s="8">
        <v>742.5</v>
      </c>
      <c r="E40" s="7">
        <f t="shared" si="0"/>
        <v>72.77271390767422</v>
      </c>
      <c r="F40" s="8">
        <v>334.4</v>
      </c>
      <c r="G40" s="7">
        <f t="shared" si="1"/>
        <v>222.03947368421052</v>
      </c>
      <c r="H40" s="5"/>
      <c r="I40" s="5"/>
      <c r="J40" s="5"/>
      <c r="K40" s="5"/>
      <c r="L40" s="5"/>
    </row>
    <row r="41" spans="1:12" ht="39" customHeight="1">
      <c r="A41" s="12" t="s">
        <v>67</v>
      </c>
      <c r="B41" s="2" t="s">
        <v>31</v>
      </c>
      <c r="C41" s="3">
        <f>C42</f>
        <v>130</v>
      </c>
      <c r="D41" s="3">
        <f>D42</f>
        <v>5.7</v>
      </c>
      <c r="E41" s="3">
        <f t="shared" si="0"/>
        <v>4.384615384615385</v>
      </c>
      <c r="F41" s="3">
        <f>F42</f>
        <v>3.7</v>
      </c>
      <c r="G41" s="3">
        <f t="shared" si="1"/>
        <v>154.05405405405406</v>
      </c>
      <c r="H41" s="4"/>
      <c r="I41" s="4"/>
      <c r="J41" s="4"/>
      <c r="K41" s="4"/>
      <c r="L41" s="5"/>
    </row>
    <row r="42" spans="1:12" ht="40.5" customHeight="1">
      <c r="A42" s="13" t="s">
        <v>68</v>
      </c>
      <c r="B42" s="6" t="s">
        <v>32</v>
      </c>
      <c r="C42" s="8">
        <v>130</v>
      </c>
      <c r="D42" s="8">
        <v>5.7</v>
      </c>
      <c r="E42" s="7">
        <f t="shared" si="0"/>
        <v>4.384615384615385</v>
      </c>
      <c r="F42" s="8">
        <v>3.7</v>
      </c>
      <c r="G42" s="7">
        <f t="shared" si="1"/>
        <v>154.05405405405406</v>
      </c>
      <c r="H42" s="5"/>
      <c r="I42" s="5"/>
      <c r="J42" s="5"/>
      <c r="K42" s="5"/>
      <c r="L42" s="5"/>
    </row>
    <row r="43" spans="1:12" ht="48" customHeight="1">
      <c r="A43" s="12" t="s">
        <v>69</v>
      </c>
      <c r="B43" s="2" t="s">
        <v>33</v>
      </c>
      <c r="C43" s="3">
        <f>C44+C45</f>
        <v>9703.2</v>
      </c>
      <c r="D43" s="3">
        <f>D44+D45</f>
        <v>5292.3</v>
      </c>
      <c r="E43" s="3">
        <f t="shared" si="0"/>
        <v>54.541800643086816</v>
      </c>
      <c r="F43" s="3">
        <f>F44+F45</f>
        <v>2886.7</v>
      </c>
      <c r="G43" s="3">
        <f t="shared" si="1"/>
        <v>183.3339106938719</v>
      </c>
      <c r="H43" s="4"/>
      <c r="I43" s="4"/>
      <c r="J43" s="4"/>
      <c r="K43" s="4"/>
      <c r="L43" s="5"/>
    </row>
    <row r="44" spans="1:12" ht="56.25">
      <c r="A44" s="13" t="s">
        <v>70</v>
      </c>
      <c r="B44" s="6" t="s">
        <v>34</v>
      </c>
      <c r="C44" s="8">
        <v>9703.2</v>
      </c>
      <c r="D44" s="8">
        <v>5292.3</v>
      </c>
      <c r="E44" s="7">
        <f t="shared" si="0"/>
        <v>54.541800643086816</v>
      </c>
      <c r="F44" s="8">
        <v>2886.7</v>
      </c>
      <c r="G44" s="7">
        <f t="shared" si="1"/>
        <v>183.3339106938719</v>
      </c>
      <c r="H44" s="5"/>
      <c r="I44" s="5"/>
      <c r="J44" s="5"/>
      <c r="K44" s="5"/>
      <c r="L44" s="5"/>
    </row>
    <row r="45" spans="1:12" ht="56.25" hidden="1">
      <c r="A45" s="13" t="s">
        <v>71</v>
      </c>
      <c r="B45" s="6" t="s">
        <v>35</v>
      </c>
      <c r="C45" s="8"/>
      <c r="D45" s="8"/>
      <c r="E45" s="7" t="e">
        <f t="shared" si="0"/>
        <v>#DIV/0!</v>
      </c>
      <c r="F45" s="8"/>
      <c r="G45" s="7" t="e">
        <f t="shared" si="1"/>
        <v>#DIV/0!</v>
      </c>
      <c r="H45" s="5"/>
      <c r="I45" s="5"/>
      <c r="J45" s="5"/>
      <c r="K45" s="5"/>
      <c r="L45" s="5"/>
    </row>
    <row r="46" spans="1:12" ht="18.75">
      <c r="A46" s="12"/>
      <c r="B46" s="10" t="s">
        <v>36</v>
      </c>
      <c r="C46" s="11">
        <f>C5+C12+C15+C19+C22+C29+C32+C36+C39+C41+C43</f>
        <v>849211.4000000001</v>
      </c>
      <c r="D46" s="11">
        <f>D5+D12+D15+D19+D22+D29+D32+D36+D39+D41+D43</f>
        <v>402197.20000000007</v>
      </c>
      <c r="E46" s="3">
        <f t="shared" si="0"/>
        <v>47.361257750425864</v>
      </c>
      <c r="F46" s="11">
        <f>F5+F12+F15+F19+F22+F29+F32+F36+F39+F41+F43</f>
        <v>366129.5</v>
      </c>
      <c r="G46" s="3">
        <f t="shared" si="1"/>
        <v>109.85107728276473</v>
      </c>
      <c r="H46" s="5"/>
      <c r="I46" s="5"/>
      <c r="J46" s="5"/>
      <c r="K46" s="5"/>
      <c r="L46" s="5"/>
    </row>
    <row r="47" spans="2:12" ht="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5">
    <mergeCell ref="B1:G1"/>
    <mergeCell ref="B3:B4"/>
    <mergeCell ref="A3:A4"/>
    <mergeCell ref="C3:E3"/>
    <mergeCell ref="G3:G4"/>
  </mergeCell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landscape" paperSize="9" scale="68" r:id="rId1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Администратор</cp:lastModifiedBy>
  <cp:lastPrinted>2019-10-08T05:04:24Z</cp:lastPrinted>
  <dcterms:created xsi:type="dcterms:W3CDTF">2016-08-16T11:17:25Z</dcterms:created>
  <dcterms:modified xsi:type="dcterms:W3CDTF">2021-07-21T12:05:24Z</dcterms:modified>
  <cp:category/>
  <cp:version/>
  <cp:contentType/>
  <cp:contentStatus/>
</cp:coreProperties>
</file>